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75" windowWidth="17235" windowHeight="7995" activeTab="3"/>
  </bookViews>
  <sheets>
    <sheet name="ORÇAMENTO" sheetId="1" r:id="rId1"/>
    <sheet name="BDI" sheetId="3" r:id="rId2"/>
    <sheet name="MEMORIA DE CALCULO" sheetId="2" r:id="rId3"/>
    <sheet name="CRONOGRAMA" sheetId="4" r:id="rId4"/>
  </sheets>
  <definedNames>
    <definedName name="_xlnm.Print_Area" localSheetId="1">BDI!$A$1:$I$47</definedName>
  </definedNames>
  <calcPr calcId="124519"/>
</workbook>
</file>

<file path=xl/calcChain.xml><?xml version="1.0" encoding="utf-8"?>
<calcChain xmlns="http://schemas.openxmlformats.org/spreadsheetml/2006/main">
  <c r="E7" i="1"/>
  <c r="E25" i="2"/>
  <c r="D25"/>
  <c r="B8"/>
  <c r="H29" i="3"/>
  <c r="E22" i="2" l="1"/>
  <c r="E18"/>
  <c r="E14"/>
  <c r="G14" i="1"/>
  <c r="B10" i="4" l="1"/>
  <c r="B9"/>
  <c r="B8"/>
  <c r="H26" i="3"/>
  <c r="G11" i="1" l="1"/>
  <c r="G8"/>
  <c r="G7"/>
  <c r="H35" i="3" l="1"/>
  <c r="H34"/>
  <c r="H33"/>
  <c r="H30"/>
  <c r="H27"/>
  <c r="H22"/>
  <c r="H23" s="1"/>
  <c r="H16"/>
  <c r="H19" s="1"/>
  <c r="H36" l="1"/>
  <c r="H46" s="1"/>
  <c r="F17" i="1" s="1"/>
  <c r="G12" l="1"/>
  <c r="G15"/>
  <c r="G9" l="1"/>
  <c r="G16" l="1"/>
  <c r="G17" s="1"/>
  <c r="C11" i="4" s="1"/>
  <c r="C12" s="1"/>
  <c r="G18" i="1" l="1"/>
  <c r="E11" i="4"/>
  <c r="E12" s="1"/>
  <c r="E13" s="1"/>
  <c r="F11"/>
  <c r="F12" s="1"/>
  <c r="D11"/>
  <c r="D12" l="1"/>
  <c r="F13"/>
</calcChain>
</file>

<file path=xl/sharedStrings.xml><?xml version="1.0" encoding="utf-8"?>
<sst xmlns="http://schemas.openxmlformats.org/spreadsheetml/2006/main" count="161" uniqueCount="125">
  <si>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</si>
  <si>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</si>
  <si>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</si>
  <si>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</si>
  <si>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</si>
  <si>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</si>
  <si>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</si>
  <si>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Quantidade</t>
  </si>
  <si>
    <t>Valor total</t>
  </si>
  <si>
    <t>Total (R$)</t>
  </si>
  <si>
    <t>Planilha de memorial de cálculo</t>
  </si>
  <si>
    <t>Sub 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</si>
  <si>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</si>
  <si>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</si>
  <si>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</si>
  <si>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</si>
  <si>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</si>
  <si>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</si>
  <si>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</si>
  <si>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</si>
  <si>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</si>
  <si>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</si>
  <si>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</si>
  <si>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</si>
  <si>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</si>
  <si>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</si>
  <si>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</si>
  <si>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</si>
  <si>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</si>
  <si>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</si>
  <si>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</si>
  <si>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</si>
  <si>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</si>
  <si>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</si>
  <si>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</si>
  <si>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</si>
  <si>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</si>
  <si>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</si>
  <si>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</si>
  <si>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</si>
  <si>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</si>
  <si>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</si>
  <si>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</si>
  <si>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</si>
  <si>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</si>
  <si>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</si>
  <si>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</si>
  <si>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</si>
  <si>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</si>
  <si>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</si>
  <si>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</si>
  <si>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</si>
  <si>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</si>
  <si>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</si>
  <si>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</si>
  <si>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</si>
  <si>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Cronograma Físico Financeiro</t>
  </si>
  <si>
    <t>R$ por item</t>
  </si>
  <si>
    <t>% por item</t>
  </si>
  <si>
    <t>1ª semana</t>
  </si>
  <si>
    <t>2ª semana</t>
  </si>
  <si>
    <t>TOTAL GERAL</t>
  </si>
  <si>
    <t>TOTAL ACUMULADO</t>
  </si>
  <si>
    <t>Serviços Complementares</t>
  </si>
  <si>
    <t>m</t>
  </si>
  <si>
    <t>09.020.0070-0</t>
  </si>
  <si>
    <t>Tela de arame galvanizado nº 14, malha losango 6 x 6cm. FORNECIMENTO e COLOCAÇÃO</t>
  </si>
  <si>
    <t>m²</t>
  </si>
  <si>
    <t>MOIRAO RETO DE CONCR.ARM.C/SECAO EM "T" APROX.(0,30X0,14)M DE BASE, PONTA (0,10X X0,10)M E ALT. 2,90, MAIS 0,44M PON.INCL</t>
  </si>
  <si>
    <t>h</t>
  </si>
  <si>
    <t>11.001.0001-1 CONCRETO FCK 10MPA</t>
  </si>
  <si>
    <t>MOIRAO ESTICADOR DE CONCRETO ARMADO, SECAO EM "T", COMPR.2,9M, MAIS 0,44M DE PONTA INCLINADA C/2 ESCORAS</t>
  </si>
  <si>
    <t>05.105.0009-0</t>
  </si>
  <si>
    <r>
      <t xml:space="preserve">Mão-de-obra de pedreiro,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encargos sociais</t>
    </r>
  </si>
  <si>
    <t>05.105.0015-0</t>
  </si>
  <si>
    <t>08.005.0001-0</t>
  </si>
  <si>
    <t>BDI</t>
  </si>
  <si>
    <t>Sub Total geral (R$)</t>
  </si>
  <si>
    <t>Base e pavimentos</t>
  </si>
  <si>
    <t>Serviços de parques e Jardins</t>
  </si>
  <si>
    <t>Obra: Deposito de inserviveis</t>
  </si>
  <si>
    <t>,</t>
  </si>
  <si>
    <t>Local: Secretaria de Obras Públicas, Urbanização e Transportes</t>
  </si>
  <si>
    <t>I0: FEV/2018</t>
  </si>
  <si>
    <t>DATA: MAIO/2018</t>
  </si>
  <si>
    <t>Prazo de Execução: 15 dias</t>
  </si>
  <si>
    <t>BDI 11,00%</t>
  </si>
  <si>
    <t>1.1</t>
  </si>
  <si>
    <t>Cerca construída com moirões de concreto armado, seção em “T”, com ponta inclinada, com aproximadamente 0,13 x 0,14m de base, 0,10 x 0,10m de ponta e comprimento reto de 2,90m mais 0,44m de ponta inclinada, espaçados de 3,00m, cravados 0,50m no solo, moirões esticadores com escoras a cada 8 moirões e nas mudanças de direção, com 9 fiadas de arame farpado nº 14, inclusive escavação, reaterro e fundações em concreto simples fck=10 MPa. FORNECIMENTO e COLOCAÇÃO</t>
  </si>
  <si>
    <t>Mão-de-obra de pedreiro, inclusive encargos sociais</t>
  </si>
  <si>
    <t>Mão-de-obra de servente, inclusive encargos sociais</t>
  </si>
  <si>
    <t>1.2</t>
  </si>
  <si>
    <t>1.3</t>
  </si>
  <si>
    <t>2.1</t>
  </si>
  <si>
    <t>Base de macadame cimentado de mistura prévia (concreto magro), traço 1:15, de acordo com as “Instruções para execução”, do DER-RJ, inclusive transporte para pista</t>
  </si>
  <si>
    <t>3.1</t>
  </si>
  <si>
    <t>Comprimento</t>
  </si>
  <si>
    <t>Altura</t>
  </si>
  <si>
    <t>Total</t>
  </si>
  <si>
    <t>Largura</t>
  </si>
  <si>
    <t>180 m</t>
  </si>
  <si>
    <t>0,15 m</t>
  </si>
  <si>
    <t>200 m</t>
  </si>
  <si>
    <t>0,05 m</t>
  </si>
  <si>
    <t>1,50 m³</t>
  </si>
  <si>
    <t>Horas</t>
  </si>
  <si>
    <t>De acordo com a tabela da EMOP foram descontados os seguintes itens do item 1.1</t>
  </si>
  <si>
    <t>Quantidade (m³)</t>
  </si>
  <si>
    <t>Preço</t>
  </si>
  <si>
    <t>Quantidade (und)</t>
  </si>
  <si>
    <t>Estimado para contrução do muro de bloco</t>
  </si>
  <si>
    <t>I0:FEV/2018</t>
  </si>
  <si>
    <t>Local: Secretaria de Obras Públicas, Urbanização e Transporte</t>
  </si>
  <si>
    <t>05.035.0012-F</t>
  </si>
  <si>
    <r>
      <t xml:space="preserve">Cerca construída com moirões de concreto armado, seção em “T”, com ponta inclinada, com aproximadamente 0,13 x 0,14m de base, 0,10 x 0,10m de ponta e comprimento reto de 2,90m mais 0,44m de ponta inclinada, espaçados de 3,00m, cravados 0,50m no solo, moirões esticadores com escoras a cada 8 moirões e nas mudanças de direção, com 9 fiadas de arame farpado nº 14, </t>
    </r>
    <r>
      <rPr>
        <b/>
        <sz val="9"/>
        <rFont val="Calibri"/>
        <family val="2"/>
      </rPr>
      <t xml:space="preserve">inclusive </t>
    </r>
    <r>
      <rPr>
        <sz val="9"/>
        <rFont val="Calibri"/>
        <family val="2"/>
      </rPr>
      <t xml:space="preserve">escavação, reaterro e fundações em concreto simples fck=10 MPa. </t>
    </r>
    <r>
      <rPr>
        <b/>
        <sz val="9"/>
        <rFont val="Calibri"/>
        <family val="2"/>
      </rPr>
      <t>Exclusive</t>
    </r>
    <r>
      <rPr>
        <sz val="9"/>
        <rFont val="Calibri"/>
        <family val="2"/>
      </rPr>
      <t xml:space="preserve"> mourões, e material para o concreto. FORNECIMENTO e COLOCAÇÃO</t>
    </r>
  </si>
  <si>
    <t>05.105.0009-A</t>
  </si>
  <si>
    <t>VALOR ITEM</t>
  </si>
  <si>
    <t>VALOR DESCONTADO</t>
  </si>
  <si>
    <t>54.001.0160-B</t>
  </si>
  <si>
    <t>TELA DE ARAME GALVANIZADO,REVESTIDO EM PVC,FIO Nº 12 DE 75MM</t>
  </si>
  <si>
    <t>20.011.0001-A</t>
  </si>
  <si>
    <t>BASE DE MACADAME CIMENTADO DE MISTURA PREVIA(CONCRETO MAGRO),DE ACORDO COM A INSTRUCAO TECNICA IT-07/80 DO DER-RJ,EXCLUSIVE FORNECIMENTO DOS MATERIAIS E RESPECTIVOS TRANSPORTES</t>
  </si>
  <si>
    <t>M3</t>
  </si>
  <si>
    <t>1,44 m</t>
  </si>
  <si>
    <t>258,6 m²</t>
  </si>
</sst>
</file>

<file path=xl/styles.xml><?xml version="1.0" encoding="utf-8"?>
<styleSheet xmlns="http://schemas.openxmlformats.org/spreadsheetml/2006/main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&quot;R$&quot;\ #,##0.00"/>
    <numFmt numFmtId="167" formatCode="0.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9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1"/>
      <color rgb="FF00B050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13" fillId="0" borderId="0" xfId="0" applyFont="1" applyAlignment="1">
      <alignment horizontal="center"/>
    </xf>
    <xf numFmtId="165" fontId="13" fillId="0" borderId="0" xfId="1" applyFont="1" applyAlignment="1">
      <alignment horizontal="right"/>
    </xf>
    <xf numFmtId="165" fontId="13" fillId="0" borderId="0" xfId="1" applyFont="1" applyAlignment="1"/>
    <xf numFmtId="165" fontId="14" fillId="0" borderId="0" xfId="1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2" applyFont="1" applyAlignment="1">
      <alignment horizontal="left"/>
    </xf>
    <xf numFmtId="0" fontId="14" fillId="3" borderId="1" xfId="0" applyFont="1" applyFill="1" applyBorder="1" applyAlignment="1">
      <alignment horizontal="center"/>
    </xf>
    <xf numFmtId="165" fontId="14" fillId="3" borderId="1" xfId="1" applyFont="1" applyFill="1" applyBorder="1" applyAlignment="1">
      <alignment horizontal="right"/>
    </xf>
    <xf numFmtId="165" fontId="14" fillId="3" borderId="1" xfId="1" applyFont="1" applyFill="1" applyBorder="1" applyAlignment="1"/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6" fontId="6" fillId="3" borderId="1" xfId="1" applyNumberFormat="1" applyFont="1" applyFill="1" applyBorder="1" applyAlignment="1">
      <alignment horizontal="center"/>
    </xf>
    <xf numFmtId="2" fontId="9" fillId="3" borderId="1" xfId="1" applyNumberFormat="1" applyFont="1" applyFill="1" applyBorder="1" applyAlignment="1"/>
    <xf numFmtId="1" fontId="4" fillId="0" borderId="0" xfId="0" applyNumberFormat="1" applyFont="1"/>
    <xf numFmtId="2" fontId="4" fillId="0" borderId="0" xfId="0" applyNumberFormat="1" applyFont="1"/>
    <xf numFmtId="0" fontId="11" fillId="4" borderId="5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6" fontId="9" fillId="5" borderId="1" xfId="1" applyNumberFormat="1" applyFont="1" applyFill="1" applyBorder="1" applyAlignment="1">
      <alignment horizontal="center"/>
    </xf>
    <xf numFmtId="166" fontId="4" fillId="6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10" fontId="2" fillId="0" borderId="3" xfId="3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/>
    <xf numFmtId="165" fontId="28" fillId="0" borderId="0" xfId="1" applyFont="1" applyAlignment="1"/>
    <xf numFmtId="0" fontId="28" fillId="0" borderId="0" xfId="0" applyFont="1" applyAlignment="1">
      <alignment horizontal="center"/>
    </xf>
    <xf numFmtId="0" fontId="28" fillId="0" borderId="0" xfId="0" applyFont="1"/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vertical="center" wrapText="1"/>
    </xf>
    <xf numFmtId="166" fontId="5" fillId="0" borderId="14" xfId="2" applyNumberFormat="1" applyFont="1" applyFill="1" applyBorder="1" applyAlignment="1">
      <alignment horizontal="center" vertical="center" wrapText="1"/>
    </xf>
    <xf numFmtId="10" fontId="5" fillId="0" borderId="1" xfId="4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/>
    </xf>
    <xf numFmtId="166" fontId="5" fillId="0" borderId="1" xfId="2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horizontal="center" vertical="center"/>
    </xf>
    <xf numFmtId="10" fontId="3" fillId="0" borderId="1" xfId="4" applyNumberFormat="1" applyFont="1" applyFill="1" applyBorder="1" applyAlignment="1">
      <alignment horizontal="center" vertical="center" wrapText="1"/>
    </xf>
    <xf numFmtId="166" fontId="3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2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6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justify" vertical="center" wrapText="1"/>
    </xf>
    <xf numFmtId="166" fontId="7" fillId="0" borderId="1" xfId="0" applyNumberFormat="1" applyFont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/>
    </xf>
    <xf numFmtId="166" fontId="9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0" fontId="6" fillId="7" borderId="4" xfId="0" applyNumberFormat="1" applyFont="1" applyFill="1" applyBorder="1" applyAlignment="1">
      <alignment horizontal="center"/>
    </xf>
    <xf numFmtId="166" fontId="6" fillId="7" borderId="1" xfId="1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9" fillId="0" borderId="1" xfId="1" applyNumberFormat="1" applyFont="1" applyBorder="1" applyAlignment="1">
      <alignment horizontal="center" vertical="center"/>
    </xf>
    <xf numFmtId="0" fontId="17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7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right"/>
    </xf>
    <xf numFmtId="0" fontId="16" fillId="7" borderId="3" xfId="0" applyFont="1" applyFill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8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0" fontId="22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29" fillId="0" borderId="0" xfId="2" applyFont="1" applyAlignment="1">
      <alignment horizontal="left"/>
    </xf>
    <xf numFmtId="0" fontId="29" fillId="0" borderId="0" xfId="0" applyFont="1" applyAlignment="1">
      <alignment horizontal="left"/>
    </xf>
  </cellXfs>
  <cellStyles count="6">
    <cellStyle name="Moeda" xfId="5" builtinId="4"/>
    <cellStyle name="Normal" xfId="0" builtinId="0"/>
    <cellStyle name="Normal 2" xfId="2"/>
    <cellStyle name="Porcentagem" xfId="3" builtinId="5"/>
    <cellStyle name="Porcentagem 2" xfId="4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D1" sqref="D1"/>
    </sheetView>
  </sheetViews>
  <sheetFormatPr defaultRowHeight="15"/>
  <cols>
    <col min="1" max="1" width="9.28515625" style="11" bestFit="1" customWidth="1"/>
    <col min="2" max="2" width="11.140625" style="11" bestFit="1" customWidth="1"/>
    <col min="3" max="3" width="60.7109375" style="11" bestFit="1" customWidth="1"/>
    <col min="4" max="4" width="9.140625" style="11"/>
    <col min="5" max="5" width="9.42578125" style="11" bestFit="1" customWidth="1"/>
    <col min="6" max="6" width="11" style="11" bestFit="1" customWidth="1"/>
    <col min="7" max="7" width="13.85546875" style="11" customWidth="1"/>
    <col min="8" max="8" width="11" style="11" bestFit="1" customWidth="1"/>
    <col min="9" max="9" width="11.7109375" style="11" bestFit="1" customWidth="1"/>
    <col min="10" max="10" width="9" style="91" bestFit="1" customWidth="1"/>
    <col min="11" max="11" width="20.5703125" style="11" bestFit="1" customWidth="1"/>
    <col min="12" max="13" width="9.28515625" style="11" bestFit="1" customWidth="1"/>
    <col min="14" max="14" width="12.85546875" style="11" bestFit="1" customWidth="1"/>
    <col min="15" max="15" width="9.28515625" style="11" bestFit="1" customWidth="1"/>
    <col min="16" max="16384" width="9.140625" style="11"/>
  </cols>
  <sheetData>
    <row r="1" spans="1:12" ht="15.75">
      <c r="A1" s="4" t="s">
        <v>0</v>
      </c>
      <c r="B1" s="5"/>
      <c r="C1" s="6"/>
      <c r="D1" s="15" t="s">
        <v>111</v>
      </c>
      <c r="E1" s="8"/>
      <c r="F1" s="9"/>
      <c r="G1" s="10"/>
    </row>
    <row r="2" spans="1:12" ht="15.75">
      <c r="A2" s="12" t="s">
        <v>1</v>
      </c>
      <c r="B2" s="13"/>
      <c r="C2" s="14"/>
      <c r="D2" s="7"/>
      <c r="E2" s="8"/>
      <c r="F2" s="9"/>
      <c r="G2" s="10"/>
    </row>
    <row r="3" spans="1:12" ht="15.75">
      <c r="A3" s="12" t="s">
        <v>80</v>
      </c>
      <c r="B3" s="13"/>
      <c r="C3" s="14"/>
      <c r="D3" s="7"/>
      <c r="E3" s="8"/>
      <c r="F3" s="9"/>
      <c r="G3" s="10"/>
      <c r="K3" s="93"/>
    </row>
    <row r="4" spans="1:12" ht="15.75">
      <c r="A4" s="12" t="s">
        <v>112</v>
      </c>
      <c r="B4" s="13"/>
      <c r="C4" s="14"/>
      <c r="D4" s="7"/>
      <c r="E4" s="8"/>
      <c r="F4" s="9"/>
      <c r="G4" s="10"/>
    </row>
    <row r="5" spans="1:12" ht="14.1" customHeight="1">
      <c r="A5" s="16" t="s">
        <v>2</v>
      </c>
      <c r="B5" s="16" t="s">
        <v>3</v>
      </c>
      <c r="C5" s="16" t="s">
        <v>4</v>
      </c>
      <c r="D5" s="16" t="s">
        <v>5</v>
      </c>
      <c r="E5" s="17" t="s">
        <v>6</v>
      </c>
      <c r="F5" s="18" t="s">
        <v>7</v>
      </c>
      <c r="G5" s="17" t="s">
        <v>8</v>
      </c>
    </row>
    <row r="6" spans="1:12" ht="14.1" customHeight="1">
      <c r="A6" s="19">
        <v>1</v>
      </c>
      <c r="B6" s="19"/>
      <c r="C6" s="19" t="s">
        <v>63</v>
      </c>
      <c r="D6" s="20"/>
      <c r="E6" s="21"/>
      <c r="F6" s="22"/>
      <c r="G6" s="22"/>
    </row>
    <row r="7" spans="1:12" s="93" customFormat="1" ht="96">
      <c r="A7" s="109" t="s">
        <v>87</v>
      </c>
      <c r="B7" s="95" t="s">
        <v>113</v>
      </c>
      <c r="C7" s="96" t="s">
        <v>114</v>
      </c>
      <c r="D7" s="97" t="s">
        <v>64</v>
      </c>
      <c r="E7" s="98">
        <f>'MEMORIA DE CALCULO'!E25</f>
        <v>15.907624000000006</v>
      </c>
      <c r="F7" s="89">
        <v>100</v>
      </c>
      <c r="G7" s="90">
        <f t="shared" ref="G7:G8" si="0">E7*F7</f>
        <v>1590.7624000000005</v>
      </c>
      <c r="J7" s="94"/>
    </row>
    <row r="8" spans="1:12">
      <c r="A8" s="109" t="s">
        <v>91</v>
      </c>
      <c r="B8" s="85" t="s">
        <v>115</v>
      </c>
      <c r="C8" s="87" t="s">
        <v>73</v>
      </c>
      <c r="D8" s="86" t="s">
        <v>69</v>
      </c>
      <c r="E8" s="88">
        <v>17.07</v>
      </c>
      <c r="F8" s="89">
        <v>10</v>
      </c>
      <c r="G8" s="90">
        <f t="shared" si="0"/>
        <v>170.7</v>
      </c>
    </row>
    <row r="9" spans="1:12" ht="15.75" customHeight="1">
      <c r="A9" s="115" t="s">
        <v>11</v>
      </c>
      <c r="B9" s="116"/>
      <c r="C9" s="116"/>
      <c r="D9" s="116"/>
      <c r="E9" s="116"/>
      <c r="F9" s="117"/>
      <c r="G9" s="29">
        <f>SUM(G7:G8)</f>
        <v>1761.4624000000006</v>
      </c>
    </row>
    <row r="10" spans="1:12" ht="14.1" customHeight="1">
      <c r="A10" s="19">
        <v>2</v>
      </c>
      <c r="B10" s="19"/>
      <c r="C10" s="19" t="s">
        <v>78</v>
      </c>
      <c r="D10" s="20"/>
      <c r="E10" s="21"/>
      <c r="F10" s="22"/>
      <c r="G10" s="22"/>
    </row>
    <row r="11" spans="1:12" ht="36">
      <c r="A11" s="109" t="s">
        <v>93</v>
      </c>
      <c r="B11" s="85" t="s">
        <v>120</v>
      </c>
      <c r="C11" s="87" t="s">
        <v>121</v>
      </c>
      <c r="D11" s="86" t="s">
        <v>122</v>
      </c>
      <c r="E11" s="88">
        <v>2.2589999999999999</v>
      </c>
      <c r="F11" s="89">
        <v>1.5</v>
      </c>
      <c r="G11" s="90">
        <f>E11*F11</f>
        <v>3.3884999999999996</v>
      </c>
    </row>
    <row r="12" spans="1:12" ht="14.1" customHeight="1">
      <c r="A12" s="115" t="s">
        <v>11</v>
      </c>
      <c r="B12" s="116"/>
      <c r="C12" s="116"/>
      <c r="D12" s="116"/>
      <c r="E12" s="116"/>
      <c r="F12" s="117"/>
      <c r="G12" s="29">
        <f>SUM(G11:G11)</f>
        <v>3.3884999999999996</v>
      </c>
    </row>
    <row r="13" spans="1:12" ht="14.1" customHeight="1">
      <c r="A13" s="19">
        <v>3</v>
      </c>
      <c r="B13" s="19"/>
      <c r="C13" s="19" t="s">
        <v>79</v>
      </c>
      <c r="D13" s="20"/>
      <c r="E13" s="21"/>
      <c r="F13" s="22"/>
      <c r="G13" s="22"/>
    </row>
    <row r="14" spans="1:12">
      <c r="A14" s="109" t="s">
        <v>95</v>
      </c>
      <c r="B14" s="85" t="s">
        <v>118</v>
      </c>
      <c r="C14" s="87" t="s">
        <v>119</v>
      </c>
      <c r="D14" s="86" t="s">
        <v>67</v>
      </c>
      <c r="E14" s="88">
        <v>20.85</v>
      </c>
      <c r="F14" s="110">
        <v>258.6302</v>
      </c>
      <c r="G14" s="90">
        <f>E14*F14</f>
        <v>5392.4396700000007</v>
      </c>
    </row>
    <row r="15" spans="1:12">
      <c r="A15" s="115" t="s">
        <v>81</v>
      </c>
      <c r="B15" s="116"/>
      <c r="C15" s="116"/>
      <c r="D15" s="116"/>
      <c r="E15" s="116"/>
      <c r="F15" s="117"/>
      <c r="G15" s="29">
        <f>SUM(G14:G14)</f>
        <v>5392.4396700000007</v>
      </c>
    </row>
    <row r="16" spans="1:12">
      <c r="A16" s="113" t="s">
        <v>77</v>
      </c>
      <c r="B16" s="114"/>
      <c r="C16" s="114"/>
      <c r="D16" s="114"/>
      <c r="E16" s="114"/>
      <c r="F16" s="114"/>
      <c r="G16" s="101">
        <f>G9+G12+G15</f>
        <v>7157.290570000001</v>
      </c>
      <c r="I16" s="23"/>
      <c r="K16" s="23"/>
      <c r="L16" s="23"/>
    </row>
    <row r="17" spans="1:15">
      <c r="A17" s="118" t="s">
        <v>76</v>
      </c>
      <c r="B17" s="119"/>
      <c r="C17" s="119"/>
      <c r="D17" s="119"/>
      <c r="E17" s="119"/>
      <c r="F17" s="99">
        <f>BDI!H46</f>
        <v>9.8260178093197537E-2</v>
      </c>
      <c r="G17" s="100">
        <f>G16*F17</f>
        <v>703.27664607296344</v>
      </c>
      <c r="I17" s="23"/>
      <c r="K17" s="23"/>
      <c r="N17" s="23"/>
      <c r="O17" s="24"/>
    </row>
    <row r="18" spans="1:15">
      <c r="A18" s="111" t="s">
        <v>9</v>
      </c>
      <c r="B18" s="112"/>
      <c r="C18" s="112"/>
      <c r="D18" s="112"/>
      <c r="E18" s="112"/>
      <c r="F18" s="112"/>
      <c r="G18" s="30">
        <f>G16+G17</f>
        <v>7860.5672160729646</v>
      </c>
      <c r="I18" s="23"/>
      <c r="J18" s="92"/>
      <c r="K18" s="23"/>
      <c r="N18" s="23"/>
      <c r="O18" s="24"/>
    </row>
    <row r="19" spans="1:15">
      <c r="I19" s="23"/>
      <c r="J19" s="92"/>
      <c r="K19" s="23"/>
      <c r="N19" s="23"/>
      <c r="O19" s="24"/>
    </row>
  </sheetData>
  <mergeCells count="6">
    <mergeCell ref="A18:F18"/>
    <mergeCell ref="A16:F16"/>
    <mergeCell ref="A9:F9"/>
    <mergeCell ref="A12:F12"/>
    <mergeCell ref="A15:F15"/>
    <mergeCell ref="A17:E17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topLeftCell="A6" workbookViewId="0">
      <selection activeCell="G52" sqref="G52"/>
    </sheetView>
  </sheetViews>
  <sheetFormatPr defaultRowHeight="15"/>
  <cols>
    <col min="8" max="8" width="14" bestFit="1" customWidth="1"/>
  </cols>
  <sheetData>
    <row r="1" spans="1:8" ht="18.75">
      <c r="A1" s="122" t="s">
        <v>12</v>
      </c>
      <c r="B1" s="122"/>
      <c r="C1" s="122"/>
      <c r="D1" s="122"/>
      <c r="E1" s="122"/>
      <c r="F1" s="122"/>
      <c r="G1" s="122"/>
      <c r="H1" s="122"/>
    </row>
    <row r="2" spans="1:8">
      <c r="A2" s="32"/>
      <c r="B2" s="32"/>
      <c r="C2" s="32"/>
      <c r="D2" s="32"/>
      <c r="E2" s="32"/>
      <c r="F2" s="32"/>
      <c r="G2" s="32"/>
      <c r="H2" s="32"/>
    </row>
    <row r="3" spans="1:8">
      <c r="A3" s="123" t="s">
        <v>13</v>
      </c>
      <c r="B3" s="124"/>
      <c r="C3" s="124"/>
      <c r="D3" s="124"/>
      <c r="E3" s="124"/>
      <c r="F3" s="124"/>
      <c r="G3" s="124"/>
      <c r="H3" s="125"/>
    </row>
    <row r="4" spans="1:8">
      <c r="A4" s="126"/>
      <c r="B4" s="126"/>
      <c r="C4" s="126"/>
      <c r="D4" s="126"/>
      <c r="E4" s="126"/>
      <c r="F4" s="126"/>
      <c r="G4" s="126"/>
      <c r="H4" s="126"/>
    </row>
    <row r="5" spans="1:8">
      <c r="A5" s="33" t="s">
        <v>14</v>
      </c>
      <c r="B5" s="120" t="s">
        <v>15</v>
      </c>
      <c r="C5" s="121"/>
      <c r="D5" s="33" t="s">
        <v>16</v>
      </c>
      <c r="E5" s="34"/>
      <c r="F5" s="34"/>
      <c r="G5" s="34"/>
      <c r="H5" s="34"/>
    </row>
    <row r="6" spans="1:8">
      <c r="A6" s="33">
        <v>1</v>
      </c>
      <c r="B6" s="120" t="s">
        <v>17</v>
      </c>
      <c r="C6" s="121"/>
      <c r="D6" s="35">
        <v>0.5</v>
      </c>
      <c r="E6" s="34"/>
      <c r="F6" s="34"/>
      <c r="G6" s="34"/>
      <c r="H6" s="34"/>
    </row>
    <row r="7" spans="1:8">
      <c r="A7" s="33">
        <v>2</v>
      </c>
      <c r="B7" s="120" t="s">
        <v>18</v>
      </c>
      <c r="C7" s="121"/>
      <c r="D7" s="35">
        <v>0.65</v>
      </c>
      <c r="E7" s="34"/>
      <c r="F7" s="34"/>
      <c r="G7" s="34"/>
      <c r="H7" s="34"/>
    </row>
    <row r="8" spans="1:8">
      <c r="A8" s="33">
        <v>3</v>
      </c>
      <c r="B8" s="120" t="s">
        <v>19</v>
      </c>
      <c r="C8" s="121"/>
      <c r="D8" s="35">
        <v>3</v>
      </c>
      <c r="E8" s="34"/>
      <c r="F8" s="34"/>
      <c r="G8" s="34"/>
      <c r="H8" s="34"/>
    </row>
    <row r="9" spans="1:8">
      <c r="A9" s="33">
        <v>4</v>
      </c>
      <c r="B9" s="120" t="s">
        <v>20</v>
      </c>
      <c r="C9" s="121"/>
      <c r="D9" s="35">
        <v>3</v>
      </c>
      <c r="E9" s="34"/>
      <c r="F9" s="34"/>
      <c r="G9" s="34"/>
      <c r="H9" s="34"/>
    </row>
    <row r="10" spans="1:8">
      <c r="A10" s="33">
        <v>5</v>
      </c>
      <c r="B10" s="120" t="s">
        <v>21</v>
      </c>
      <c r="C10" s="121"/>
      <c r="D10" s="35">
        <v>1</v>
      </c>
      <c r="E10" s="34"/>
      <c r="F10" s="34"/>
      <c r="G10" s="34"/>
      <c r="H10" s="34"/>
    </row>
    <row r="11" spans="1:8">
      <c r="A11" s="33">
        <v>6</v>
      </c>
      <c r="B11" s="120" t="s">
        <v>22</v>
      </c>
      <c r="C11" s="121"/>
      <c r="D11" s="35">
        <v>0.5</v>
      </c>
      <c r="E11" s="34"/>
      <c r="F11" s="34"/>
      <c r="G11" s="34"/>
      <c r="H11" s="34"/>
    </row>
    <row r="12" spans="1:8">
      <c r="A12" s="33">
        <v>7</v>
      </c>
      <c r="B12" s="120" t="s">
        <v>23</v>
      </c>
      <c r="C12" s="121"/>
      <c r="D12" s="35">
        <v>0.5</v>
      </c>
      <c r="E12" s="34"/>
      <c r="F12" s="34"/>
      <c r="G12" s="34"/>
      <c r="H12" s="34"/>
    </row>
    <row r="13" spans="1:8">
      <c r="A13" s="36"/>
      <c r="B13" s="37"/>
      <c r="C13" s="37"/>
      <c r="D13" s="38"/>
      <c r="E13" s="34"/>
      <c r="F13" s="34"/>
      <c r="G13" s="34"/>
      <c r="H13" s="34"/>
    </row>
    <row r="14" spans="1:8">
      <c r="A14" s="130" t="s">
        <v>24</v>
      </c>
      <c r="B14" s="131"/>
      <c r="C14" s="131"/>
      <c r="D14" s="131"/>
      <c r="E14" s="131"/>
      <c r="F14" s="131"/>
      <c r="G14" s="131"/>
      <c r="H14" s="132"/>
    </row>
    <row r="15" spans="1:8">
      <c r="A15" s="127" t="s">
        <v>25</v>
      </c>
      <c r="B15" s="128"/>
      <c r="C15" s="128"/>
      <c r="D15" s="128"/>
      <c r="E15" s="128"/>
      <c r="F15" s="128"/>
      <c r="G15" s="129"/>
      <c r="H15" s="39" t="s">
        <v>26</v>
      </c>
    </row>
    <row r="16" spans="1:8">
      <c r="A16" s="133" t="s">
        <v>27</v>
      </c>
      <c r="B16" s="134"/>
      <c r="C16" s="134"/>
      <c r="D16" s="134"/>
      <c r="E16" s="134"/>
      <c r="F16" s="134"/>
      <c r="G16" s="135"/>
      <c r="H16" s="40">
        <f>D6</f>
        <v>0.5</v>
      </c>
    </row>
    <row r="17" spans="1:8">
      <c r="A17" s="133" t="s">
        <v>28</v>
      </c>
      <c r="B17" s="134"/>
      <c r="C17" s="134"/>
      <c r="D17" s="134"/>
      <c r="E17" s="134"/>
      <c r="F17" s="134"/>
      <c r="G17" s="135"/>
      <c r="H17" s="40">
        <v>0</v>
      </c>
    </row>
    <row r="18" spans="1:8">
      <c r="A18" s="41" t="s">
        <v>29</v>
      </c>
      <c r="B18" s="42"/>
      <c r="C18" s="42"/>
      <c r="D18" s="42"/>
      <c r="E18" s="42"/>
      <c r="F18" s="43"/>
      <c r="G18" s="44"/>
      <c r="H18" s="40">
        <v>0</v>
      </c>
    </row>
    <row r="19" spans="1:8">
      <c r="A19" s="136" t="s">
        <v>30</v>
      </c>
      <c r="B19" s="137"/>
      <c r="C19" s="137"/>
      <c r="D19" s="137"/>
      <c r="E19" s="137"/>
      <c r="F19" s="137"/>
      <c r="G19" s="137"/>
      <c r="H19" s="40">
        <f>SUM(H16:H18)</f>
        <v>0.5</v>
      </c>
    </row>
    <row r="20" spans="1:8">
      <c r="A20" s="130" t="s">
        <v>31</v>
      </c>
      <c r="B20" s="131"/>
      <c r="C20" s="131"/>
      <c r="D20" s="131"/>
      <c r="E20" s="131"/>
      <c r="F20" s="131"/>
      <c r="G20" s="131"/>
      <c r="H20" s="132"/>
    </row>
    <row r="21" spans="1:8">
      <c r="A21" s="127" t="s">
        <v>25</v>
      </c>
      <c r="B21" s="128"/>
      <c r="C21" s="128"/>
      <c r="D21" s="128"/>
      <c r="E21" s="128"/>
      <c r="F21" s="128"/>
      <c r="G21" s="129"/>
      <c r="H21" s="39" t="s">
        <v>26</v>
      </c>
    </row>
    <row r="22" spans="1:8">
      <c r="A22" s="133" t="s">
        <v>32</v>
      </c>
      <c r="B22" s="134"/>
      <c r="C22" s="134"/>
      <c r="D22" s="134"/>
      <c r="E22" s="134"/>
      <c r="F22" s="134"/>
      <c r="G22" s="135"/>
      <c r="H22" s="40">
        <f>D10</f>
        <v>1</v>
      </c>
    </row>
    <row r="23" spans="1:8">
      <c r="A23" s="136" t="s">
        <v>33</v>
      </c>
      <c r="B23" s="137"/>
      <c r="C23" s="137"/>
      <c r="D23" s="137"/>
      <c r="E23" s="137"/>
      <c r="F23" s="137"/>
      <c r="G23" s="137"/>
      <c r="H23" s="40">
        <f>SUM(H22)</f>
        <v>1</v>
      </c>
    </row>
    <row r="24" spans="1:8">
      <c r="A24" s="130" t="s">
        <v>34</v>
      </c>
      <c r="B24" s="131"/>
      <c r="C24" s="131"/>
      <c r="D24" s="131"/>
      <c r="E24" s="131"/>
      <c r="F24" s="131"/>
      <c r="G24" s="131"/>
      <c r="H24" s="132"/>
    </row>
    <row r="25" spans="1:8">
      <c r="A25" s="127" t="s">
        <v>25</v>
      </c>
      <c r="B25" s="128"/>
      <c r="C25" s="128"/>
      <c r="D25" s="128"/>
      <c r="E25" s="128"/>
      <c r="F25" s="128"/>
      <c r="G25" s="129"/>
      <c r="H25" s="39" t="s">
        <v>26</v>
      </c>
    </row>
    <row r="26" spans="1:8">
      <c r="A26" s="130" t="s">
        <v>35</v>
      </c>
      <c r="B26" s="131"/>
      <c r="C26" s="131"/>
      <c r="D26" s="131"/>
      <c r="E26" s="131"/>
      <c r="F26" s="131"/>
      <c r="G26" s="132"/>
      <c r="H26" s="40">
        <f>D12</f>
        <v>0.5</v>
      </c>
    </row>
    <row r="27" spans="1:8">
      <c r="A27" s="136" t="s">
        <v>36</v>
      </c>
      <c r="B27" s="137"/>
      <c r="C27" s="137"/>
      <c r="D27" s="137"/>
      <c r="E27" s="137"/>
      <c r="F27" s="137"/>
      <c r="G27" s="137"/>
      <c r="H27" s="40">
        <f>SUM(H26)</f>
        <v>0.5</v>
      </c>
    </row>
    <row r="28" spans="1:8">
      <c r="A28" s="130" t="s">
        <v>37</v>
      </c>
      <c r="B28" s="138"/>
      <c r="C28" s="138"/>
      <c r="D28" s="138"/>
      <c r="E28" s="138"/>
      <c r="F28" s="138"/>
      <c r="G28" s="139"/>
      <c r="H28" s="45"/>
    </row>
    <row r="29" spans="1:8">
      <c r="A29" s="130" t="s">
        <v>38</v>
      </c>
      <c r="B29" s="138"/>
      <c r="C29" s="138"/>
      <c r="D29" s="138"/>
      <c r="E29" s="138"/>
      <c r="F29" s="138"/>
      <c r="G29" s="139"/>
      <c r="H29" s="46">
        <f>D11</f>
        <v>0.5</v>
      </c>
    </row>
    <row r="30" spans="1:8">
      <c r="A30" s="136" t="s">
        <v>39</v>
      </c>
      <c r="B30" s="140"/>
      <c r="C30" s="140"/>
      <c r="D30" s="140"/>
      <c r="E30" s="140"/>
      <c r="F30" s="140"/>
      <c r="G30" s="141"/>
      <c r="H30" s="46">
        <f>H29</f>
        <v>0.5</v>
      </c>
    </row>
    <row r="31" spans="1:8">
      <c r="A31" s="130" t="s">
        <v>40</v>
      </c>
      <c r="B31" s="131"/>
      <c r="C31" s="131"/>
      <c r="D31" s="131"/>
      <c r="E31" s="131"/>
      <c r="F31" s="131"/>
      <c r="G31" s="131"/>
      <c r="H31" s="132"/>
    </row>
    <row r="32" spans="1:8">
      <c r="A32" s="127" t="s">
        <v>25</v>
      </c>
      <c r="B32" s="128"/>
      <c r="C32" s="128"/>
      <c r="D32" s="128"/>
      <c r="E32" s="128"/>
      <c r="F32" s="128"/>
      <c r="G32" s="129"/>
      <c r="H32" s="39" t="s">
        <v>26</v>
      </c>
    </row>
    <row r="33" spans="1:8">
      <c r="A33" s="133" t="s">
        <v>41</v>
      </c>
      <c r="B33" s="134"/>
      <c r="C33" s="134"/>
      <c r="D33" s="134"/>
      <c r="E33" s="134"/>
      <c r="F33" s="134"/>
      <c r="G33" s="135"/>
      <c r="H33" s="40">
        <f>D9</f>
        <v>3</v>
      </c>
    </row>
    <row r="34" spans="1:8" ht="24.75" customHeight="1">
      <c r="A34" s="133" t="s">
        <v>42</v>
      </c>
      <c r="B34" s="134"/>
      <c r="C34" s="134"/>
      <c r="D34" s="134"/>
      <c r="E34" s="134"/>
      <c r="F34" s="134"/>
      <c r="G34" s="135"/>
      <c r="H34" s="40">
        <f>D8</f>
        <v>3</v>
      </c>
    </row>
    <row r="35" spans="1:8">
      <c r="A35" s="133" t="s">
        <v>43</v>
      </c>
      <c r="B35" s="134"/>
      <c r="C35" s="134"/>
      <c r="D35" s="134"/>
      <c r="E35" s="134"/>
      <c r="F35" s="134"/>
      <c r="G35" s="135"/>
      <c r="H35" s="40">
        <f>D7</f>
        <v>0.65</v>
      </c>
    </row>
    <row r="36" spans="1:8">
      <c r="A36" s="136" t="s">
        <v>44</v>
      </c>
      <c r="B36" s="137"/>
      <c r="C36" s="137"/>
      <c r="D36" s="137"/>
      <c r="E36" s="137"/>
      <c r="F36" s="137"/>
      <c r="G36" s="142"/>
      <c r="H36" s="40">
        <f>SUM(H33:H35)</f>
        <v>6.65</v>
      </c>
    </row>
    <row r="37" spans="1:8">
      <c r="A37" s="47"/>
      <c r="B37" s="48"/>
      <c r="C37" s="49"/>
      <c r="D37" s="50"/>
      <c r="E37" s="50"/>
      <c r="F37" s="50"/>
      <c r="G37" s="50"/>
      <c r="H37" s="51"/>
    </row>
    <row r="38" spans="1:8">
      <c r="A38" s="143" t="s">
        <v>45</v>
      </c>
      <c r="B38" s="143"/>
      <c r="C38" s="143"/>
      <c r="D38" s="143"/>
      <c r="E38" s="143"/>
      <c r="F38" s="143"/>
      <c r="G38" s="143"/>
      <c r="H38" s="143"/>
    </row>
    <row r="39" spans="1:8">
      <c r="A39" s="144" t="s">
        <v>46</v>
      </c>
      <c r="B39" s="124" t="s">
        <v>47</v>
      </c>
      <c r="C39" s="124"/>
      <c r="D39" s="124"/>
      <c r="E39" s="124"/>
      <c r="F39" s="124"/>
      <c r="G39" s="147" t="s">
        <v>48</v>
      </c>
      <c r="H39" s="150" t="s">
        <v>49</v>
      </c>
    </row>
    <row r="40" spans="1:8">
      <c r="A40" s="145"/>
      <c r="B40" s="153"/>
      <c r="C40" s="155" t="s">
        <v>50</v>
      </c>
      <c r="D40" s="156"/>
      <c r="E40" s="156"/>
      <c r="F40" s="156"/>
      <c r="G40" s="148"/>
      <c r="H40" s="151"/>
    </row>
    <row r="41" spans="1:8">
      <c r="A41" s="146"/>
      <c r="B41" s="154"/>
      <c r="C41" s="157"/>
      <c r="D41" s="157"/>
      <c r="E41" s="157"/>
      <c r="F41" s="157"/>
      <c r="G41" s="149"/>
      <c r="H41" s="152"/>
    </row>
    <row r="42" spans="1:8">
      <c r="A42" s="52"/>
      <c r="B42" s="53"/>
      <c r="C42" s="54"/>
      <c r="D42" s="54"/>
      <c r="E42" s="54"/>
      <c r="F42" s="54"/>
      <c r="G42" s="55"/>
      <c r="H42" s="56"/>
    </row>
    <row r="43" spans="1:8">
      <c r="A43" s="158" t="s">
        <v>51</v>
      </c>
      <c r="B43" s="158"/>
      <c r="C43" s="158"/>
      <c r="D43" s="158"/>
      <c r="E43" s="158"/>
      <c r="F43" s="158"/>
      <c r="G43" s="158"/>
      <c r="H43" s="158"/>
    </row>
    <row r="44" spans="1:8">
      <c r="A44" s="158" t="s">
        <v>52</v>
      </c>
      <c r="B44" s="158"/>
      <c r="C44" s="158"/>
      <c r="D44" s="158"/>
      <c r="E44" s="158"/>
      <c r="F44" s="158"/>
      <c r="G44" s="158"/>
      <c r="H44" s="158"/>
    </row>
    <row r="45" spans="1:8" ht="24" customHeight="1">
      <c r="A45" s="159" t="s">
        <v>53</v>
      </c>
      <c r="B45" s="159"/>
      <c r="C45" s="159"/>
      <c r="D45" s="57"/>
    </row>
    <row r="46" spans="1:8" ht="22.5" customHeight="1">
      <c r="A46" s="159" t="s">
        <v>54</v>
      </c>
      <c r="B46" s="159"/>
      <c r="C46" s="159"/>
      <c r="D46" s="57"/>
      <c r="E46" s="160" t="s">
        <v>55</v>
      </c>
      <c r="F46" s="160"/>
      <c r="G46" s="160"/>
      <c r="H46" s="161">
        <f>((1+H19/100)*(1+H23/100)*(1+H27/100)*(1+H30/100)/(1-H36/100))-1</f>
        <v>9.8260178093197537E-2</v>
      </c>
    </row>
    <row r="47" spans="1:8">
      <c r="A47" s="58"/>
      <c r="B47" s="59"/>
      <c r="C47" s="60"/>
      <c r="D47" s="60"/>
      <c r="E47" s="160"/>
      <c r="F47" s="160"/>
      <c r="G47" s="160"/>
      <c r="H47" s="161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9"/>
  <sheetViews>
    <sheetView workbookViewId="0">
      <selection activeCell="A5" sqref="A5:I5"/>
    </sheetView>
  </sheetViews>
  <sheetFormatPr defaultRowHeight="15"/>
  <cols>
    <col min="1" max="1" width="5.7109375" style="1" customWidth="1"/>
    <col min="2" max="2" width="11.5703125" style="1" bestFit="1" customWidth="1"/>
    <col min="3" max="3" width="15.140625" style="1" customWidth="1"/>
    <col min="4" max="4" width="15.42578125" style="1" customWidth="1"/>
    <col min="5" max="5" width="14.140625" style="1" bestFit="1" customWidth="1"/>
    <col min="6" max="7" width="14.28515625" style="1" bestFit="1" customWidth="1"/>
    <col min="8" max="8" width="9.7109375" style="1" bestFit="1" customWidth="1"/>
    <col min="9" max="16384" width="9.140625" style="1"/>
  </cols>
  <sheetData>
    <row r="1" spans="1:10" ht="15.75">
      <c r="A1" s="166" t="s">
        <v>0</v>
      </c>
      <c r="B1" s="166"/>
      <c r="C1" s="166"/>
      <c r="D1" s="166"/>
      <c r="E1" s="166"/>
      <c r="F1" s="166"/>
      <c r="G1" s="166"/>
      <c r="H1" s="166"/>
      <c r="I1" s="166"/>
    </row>
    <row r="2" spans="1:10" ht="15.75">
      <c r="A2" s="171" t="s">
        <v>10</v>
      </c>
      <c r="B2" s="171"/>
      <c r="C2" s="171"/>
      <c r="D2" s="171"/>
      <c r="E2" s="171"/>
      <c r="F2" s="171"/>
      <c r="G2" s="171"/>
      <c r="H2" s="171"/>
      <c r="I2" s="171"/>
    </row>
    <row r="3" spans="1:10" ht="15.75">
      <c r="A3" s="12" t="s">
        <v>80</v>
      </c>
      <c r="B3" s="13"/>
      <c r="C3" s="14"/>
      <c r="D3" s="12"/>
      <c r="E3" s="13"/>
      <c r="F3" s="14"/>
      <c r="G3" s="12"/>
      <c r="H3" s="13"/>
      <c r="I3" s="14"/>
    </row>
    <row r="4" spans="1:10" ht="15.75">
      <c r="A4" s="12" t="s">
        <v>112</v>
      </c>
      <c r="B4" s="13"/>
      <c r="C4" s="14"/>
      <c r="D4" s="12"/>
      <c r="E4" s="13"/>
      <c r="F4" s="14"/>
      <c r="G4" s="12"/>
      <c r="H4" s="13"/>
      <c r="I4" s="14"/>
    </row>
    <row r="5" spans="1:10" ht="15.75">
      <c r="A5" s="172" t="s">
        <v>111</v>
      </c>
      <c r="B5" s="172"/>
      <c r="C5" s="172"/>
      <c r="D5" s="172"/>
      <c r="E5" s="172"/>
      <c r="F5" s="172"/>
      <c r="G5" s="172"/>
      <c r="H5" s="172"/>
      <c r="I5" s="172"/>
    </row>
    <row r="6" spans="1:10">
      <c r="A6" s="31" t="s">
        <v>2</v>
      </c>
      <c r="B6" s="173" t="s">
        <v>4</v>
      </c>
      <c r="C6" s="173"/>
      <c r="D6" s="173"/>
      <c r="E6" s="173"/>
      <c r="F6" s="173"/>
      <c r="G6" s="173"/>
    </row>
    <row r="7" spans="1:10">
      <c r="A7" s="27">
        <v>1</v>
      </c>
      <c r="B7" s="167" t="s">
        <v>63</v>
      </c>
      <c r="C7" s="167"/>
      <c r="D7" s="167"/>
      <c r="E7" s="167"/>
      <c r="F7" s="167"/>
      <c r="G7" s="167"/>
      <c r="H7" s="2"/>
      <c r="I7" s="2"/>
      <c r="J7" s="2"/>
    </row>
    <row r="8" spans="1:10" ht="93" customHeight="1">
      <c r="A8" s="3" t="s">
        <v>87</v>
      </c>
      <c r="B8" s="95" t="str">
        <f>ORÇAMENTO!B7</f>
        <v>05.035.0012-F</v>
      </c>
      <c r="C8" s="162" t="s">
        <v>88</v>
      </c>
      <c r="D8" s="162"/>
      <c r="E8" s="162"/>
      <c r="F8" s="162"/>
      <c r="G8" s="16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30.75" customHeight="1">
      <c r="A10" s="2"/>
      <c r="C10" s="163" t="s">
        <v>106</v>
      </c>
      <c r="D10" s="163"/>
      <c r="E10" s="163"/>
      <c r="F10" s="163"/>
      <c r="I10" s="2"/>
      <c r="J10" s="2"/>
    </row>
    <row r="11" spans="1:10">
      <c r="A11" s="2"/>
      <c r="I11" s="2"/>
      <c r="J11" s="2"/>
    </row>
    <row r="12" spans="1:10">
      <c r="A12" s="2"/>
      <c r="C12" s="164" t="s">
        <v>70</v>
      </c>
      <c r="D12" s="164"/>
      <c r="E12" s="164"/>
      <c r="F12" s="164"/>
      <c r="I12" s="2"/>
      <c r="J12" s="2"/>
    </row>
    <row r="13" spans="1:10">
      <c r="A13" s="2"/>
      <c r="C13" s="105" t="s">
        <v>107</v>
      </c>
      <c r="D13" s="105" t="s">
        <v>108</v>
      </c>
      <c r="E13" s="105" t="s">
        <v>98</v>
      </c>
      <c r="I13" s="2"/>
      <c r="J13" s="2"/>
    </row>
    <row r="14" spans="1:10">
      <c r="A14" s="2"/>
      <c r="C14" s="102">
        <v>3.2000000000000002E-3</v>
      </c>
      <c r="D14" s="103">
        <v>189.18</v>
      </c>
      <c r="E14" s="103">
        <f>C14*D14</f>
        <v>0.60537600000000003</v>
      </c>
      <c r="G14" s="108"/>
      <c r="I14" s="2"/>
      <c r="J14" s="2"/>
    </row>
    <row r="15" spans="1:10">
      <c r="A15" s="2"/>
      <c r="I15" s="2"/>
      <c r="J15" s="2"/>
    </row>
    <row r="16" spans="1:10" ht="48" customHeight="1">
      <c r="A16" s="2"/>
      <c r="C16" s="163" t="s">
        <v>68</v>
      </c>
      <c r="D16" s="163"/>
      <c r="E16" s="163"/>
      <c r="F16" s="163"/>
      <c r="I16" s="2"/>
      <c r="J16" s="2"/>
    </row>
    <row r="17" spans="1:10">
      <c r="A17" s="2"/>
      <c r="C17" s="105" t="s">
        <v>109</v>
      </c>
      <c r="D17" s="105" t="s">
        <v>108</v>
      </c>
      <c r="E17" s="105" t="s">
        <v>98</v>
      </c>
      <c r="I17" s="2"/>
      <c r="J17" s="2"/>
    </row>
    <row r="18" spans="1:10">
      <c r="A18" s="2"/>
      <c r="C18" s="102">
        <v>0.29199999999999998</v>
      </c>
      <c r="D18" s="103">
        <v>56.94</v>
      </c>
      <c r="E18" s="103">
        <f>C18*D18</f>
        <v>16.626479999999997</v>
      </c>
      <c r="I18" s="2"/>
      <c r="J18" s="2"/>
    </row>
    <row r="19" spans="1:10">
      <c r="A19" s="2"/>
      <c r="I19" s="2"/>
      <c r="J19" s="2"/>
    </row>
    <row r="20" spans="1:10" ht="50.25" customHeight="1">
      <c r="A20" s="2"/>
      <c r="C20" s="163" t="s">
        <v>71</v>
      </c>
      <c r="D20" s="163"/>
      <c r="E20" s="163"/>
      <c r="F20" s="163"/>
      <c r="I20" s="2"/>
      <c r="J20" s="2"/>
    </row>
    <row r="21" spans="1:10">
      <c r="A21" s="2"/>
      <c r="C21" s="102" t="s">
        <v>109</v>
      </c>
      <c r="D21" s="102" t="s">
        <v>108</v>
      </c>
      <c r="E21" s="102" t="s">
        <v>98</v>
      </c>
      <c r="I21" s="2"/>
      <c r="J21" s="2"/>
    </row>
    <row r="22" spans="1:10">
      <c r="A22" s="2"/>
      <c r="C22" s="102">
        <v>4.2000000000000003E-2</v>
      </c>
      <c r="D22" s="103">
        <v>169.06</v>
      </c>
      <c r="E22" s="103">
        <f>C22*D22</f>
        <v>7.1005200000000004</v>
      </c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45">
      <c r="A24" s="2"/>
      <c r="B24" s="2"/>
      <c r="C24" s="106" t="s">
        <v>116</v>
      </c>
      <c r="D24" s="104" t="s">
        <v>117</v>
      </c>
      <c r="E24" s="106" t="s">
        <v>98</v>
      </c>
      <c r="F24" s="2"/>
      <c r="G24" s="2"/>
      <c r="H24" s="2"/>
      <c r="I24" s="2"/>
      <c r="J24" s="2"/>
    </row>
    <row r="25" spans="1:10">
      <c r="A25" s="2"/>
      <c r="B25" s="2"/>
      <c r="C25" s="103">
        <v>40.24</v>
      </c>
      <c r="D25" s="103">
        <f>E22+E18+E14</f>
        <v>24.332375999999996</v>
      </c>
      <c r="E25" s="103">
        <f>C25-D25</f>
        <v>15.907624000000006</v>
      </c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30" customHeight="1">
      <c r="A27" s="3" t="s">
        <v>91</v>
      </c>
      <c r="B27" s="85" t="s">
        <v>72</v>
      </c>
      <c r="C27" s="162" t="s">
        <v>89</v>
      </c>
      <c r="D27" s="162"/>
      <c r="E27" s="162"/>
      <c r="F27" s="162"/>
      <c r="G27" s="16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165" t="s">
        <v>110</v>
      </c>
      <c r="D29" s="165"/>
      <c r="E29" s="107" t="s">
        <v>105</v>
      </c>
      <c r="F29" s="2"/>
      <c r="G29" s="2"/>
      <c r="I29" s="2"/>
      <c r="J29" s="2"/>
    </row>
    <row r="30" spans="1:10">
      <c r="A30" s="2"/>
      <c r="B30" s="2"/>
      <c r="C30" s="165"/>
      <c r="D30" s="165"/>
      <c r="E30" s="107">
        <v>15</v>
      </c>
      <c r="F30" s="2"/>
      <c r="G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8"/>
      <c r="I31" s="28"/>
      <c r="J31" s="28"/>
    </row>
    <row r="32" spans="1:10" ht="36.75" customHeight="1">
      <c r="A32" s="3" t="s">
        <v>92</v>
      </c>
      <c r="B32" s="85" t="s">
        <v>74</v>
      </c>
      <c r="C32" s="168" t="s">
        <v>90</v>
      </c>
      <c r="D32" s="169"/>
      <c r="E32" s="169"/>
      <c r="F32" s="169"/>
      <c r="G32" s="170"/>
      <c r="H32" s="28"/>
      <c r="I32" s="28"/>
      <c r="J32" s="28"/>
    </row>
    <row r="33" spans="1:10">
      <c r="A33" s="2"/>
      <c r="B33" s="2"/>
      <c r="C33" s="2"/>
      <c r="D33" s="28"/>
      <c r="E33" s="28"/>
      <c r="F33" s="28"/>
      <c r="G33" s="28"/>
      <c r="H33" s="28"/>
      <c r="I33" s="2"/>
      <c r="J33" s="2"/>
    </row>
    <row r="34" spans="1:10">
      <c r="A34" s="2"/>
      <c r="B34" s="2"/>
      <c r="C34" s="165" t="s">
        <v>110</v>
      </c>
      <c r="D34" s="165"/>
      <c r="E34" s="107" t="s">
        <v>105</v>
      </c>
      <c r="F34" s="2"/>
      <c r="G34" s="28"/>
      <c r="I34" s="2"/>
      <c r="J34" s="2"/>
    </row>
    <row r="35" spans="1:10">
      <c r="A35" s="2"/>
      <c r="B35" s="2"/>
      <c r="C35" s="165"/>
      <c r="D35" s="165"/>
      <c r="E35" s="107">
        <v>15</v>
      </c>
      <c r="F35" s="2"/>
      <c r="G35" s="28"/>
      <c r="I35" s="2"/>
      <c r="J35" s="2"/>
    </row>
    <row r="36" spans="1:10">
      <c r="A36" s="2"/>
      <c r="B36" s="2"/>
      <c r="C36" s="2"/>
      <c r="D36" s="28"/>
      <c r="E36" s="28"/>
      <c r="F36" s="28"/>
      <c r="G36" s="28"/>
      <c r="H36" s="28"/>
      <c r="I36" s="2"/>
      <c r="J36" s="2"/>
    </row>
    <row r="37" spans="1:10">
      <c r="A37" s="27">
        <v>2</v>
      </c>
      <c r="B37" s="167" t="s">
        <v>78</v>
      </c>
      <c r="C37" s="167"/>
      <c r="D37" s="167"/>
      <c r="E37" s="167"/>
      <c r="F37" s="167"/>
      <c r="G37" s="167"/>
      <c r="H37" s="2"/>
      <c r="I37" s="2"/>
      <c r="J37" s="2"/>
    </row>
    <row r="38" spans="1:10" ht="39.950000000000003" customHeight="1">
      <c r="A38" s="3" t="s">
        <v>93</v>
      </c>
      <c r="B38" s="85" t="s">
        <v>75</v>
      </c>
      <c r="C38" s="162" t="s">
        <v>94</v>
      </c>
      <c r="D38" s="162"/>
      <c r="E38" s="162"/>
      <c r="F38" s="162"/>
      <c r="G38" s="162"/>
      <c r="H38" s="2"/>
      <c r="I38" s="2"/>
      <c r="J38" s="2"/>
    </row>
    <row r="39" spans="1:10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>
      <c r="A40" s="26"/>
      <c r="B40" s="26"/>
      <c r="C40" s="3" t="s">
        <v>99</v>
      </c>
      <c r="D40" s="107" t="s">
        <v>96</v>
      </c>
      <c r="E40" s="107" t="s">
        <v>97</v>
      </c>
      <c r="F40" s="102" t="s">
        <v>98</v>
      </c>
      <c r="G40" s="26"/>
      <c r="H40" s="26"/>
      <c r="I40" s="26"/>
      <c r="J40" s="26"/>
    </row>
    <row r="41" spans="1:10">
      <c r="A41" s="26"/>
      <c r="B41" s="26"/>
      <c r="C41" s="3" t="s">
        <v>101</v>
      </c>
      <c r="D41" s="3" t="s">
        <v>102</v>
      </c>
      <c r="E41" s="3" t="s">
        <v>103</v>
      </c>
      <c r="F41" s="3" t="s">
        <v>104</v>
      </c>
      <c r="G41" s="26"/>
      <c r="H41" s="26"/>
      <c r="I41" s="26"/>
      <c r="J41" s="26"/>
    </row>
    <row r="42" spans="1:10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>
      <c r="A43" s="25">
        <v>3</v>
      </c>
      <c r="B43" s="167" t="s">
        <v>79</v>
      </c>
      <c r="C43" s="167"/>
      <c r="D43" s="167"/>
      <c r="E43" s="167"/>
      <c r="F43" s="167"/>
      <c r="G43" s="167"/>
      <c r="H43" s="2"/>
      <c r="I43" s="2"/>
      <c r="J43" s="2"/>
    </row>
    <row r="44" spans="1:10" ht="56.25" customHeight="1">
      <c r="A44" s="3" t="s">
        <v>95</v>
      </c>
      <c r="B44" s="85" t="s">
        <v>65</v>
      </c>
      <c r="C44" s="162" t="s">
        <v>66</v>
      </c>
      <c r="D44" s="162"/>
      <c r="E44" s="162"/>
      <c r="F44" s="162"/>
      <c r="G44" s="16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107" t="s">
        <v>96</v>
      </c>
      <c r="E46" s="107" t="s">
        <v>97</v>
      </c>
      <c r="F46" s="107" t="s">
        <v>98</v>
      </c>
      <c r="G46" s="2"/>
      <c r="H46" s="2"/>
      <c r="I46" s="2"/>
      <c r="J46" s="2"/>
    </row>
    <row r="47" spans="1:10">
      <c r="A47" s="2"/>
      <c r="B47" s="2"/>
      <c r="C47" s="2"/>
      <c r="D47" s="107" t="s">
        <v>100</v>
      </c>
      <c r="E47" s="107" t="s">
        <v>123</v>
      </c>
      <c r="F47" s="107" t="s">
        <v>124</v>
      </c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</sheetData>
  <mergeCells count="18">
    <mergeCell ref="A1:I1"/>
    <mergeCell ref="B43:G43"/>
    <mergeCell ref="B37:G37"/>
    <mergeCell ref="C8:G8"/>
    <mergeCell ref="C27:G27"/>
    <mergeCell ref="C32:G32"/>
    <mergeCell ref="A2:I2"/>
    <mergeCell ref="A5:I5"/>
    <mergeCell ref="B7:G7"/>
    <mergeCell ref="B6:G6"/>
    <mergeCell ref="C38:G38"/>
    <mergeCell ref="C44:G44"/>
    <mergeCell ref="C10:F10"/>
    <mergeCell ref="C12:F12"/>
    <mergeCell ref="C16:F16"/>
    <mergeCell ref="C20:F20"/>
    <mergeCell ref="C29:D30"/>
    <mergeCell ref="C34:D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J11" sqref="J11"/>
    </sheetView>
  </sheetViews>
  <sheetFormatPr defaultRowHeight="15"/>
  <cols>
    <col min="2" max="2" width="45" customWidth="1"/>
    <col min="3" max="3" width="13.7109375" bestFit="1" customWidth="1"/>
    <col min="4" max="4" width="9.5703125" bestFit="1" customWidth="1"/>
    <col min="5" max="5" width="12.42578125" bestFit="1" customWidth="1"/>
    <col min="6" max="6" width="13.7109375" bestFit="1" customWidth="1"/>
  </cols>
  <sheetData>
    <row r="1" spans="1:6" ht="18.75">
      <c r="A1" s="4" t="s">
        <v>0</v>
      </c>
      <c r="B1" s="61"/>
      <c r="C1" s="62"/>
      <c r="F1" s="63"/>
    </row>
    <row r="2" spans="1:6" ht="18.75">
      <c r="A2" s="12" t="s">
        <v>56</v>
      </c>
      <c r="B2" s="64"/>
      <c r="C2" s="65"/>
      <c r="F2" s="63"/>
    </row>
    <row r="3" spans="1:6" ht="18.75">
      <c r="A3" s="12" t="s">
        <v>80</v>
      </c>
      <c r="B3" s="64"/>
      <c r="C3" s="65"/>
      <c r="D3" s="174" t="s">
        <v>83</v>
      </c>
      <c r="E3" s="174"/>
      <c r="F3" s="63"/>
    </row>
    <row r="4" spans="1:6" ht="18.75">
      <c r="A4" s="12" t="s">
        <v>82</v>
      </c>
      <c r="B4" s="64"/>
      <c r="C4" s="65"/>
      <c r="D4" s="175" t="s">
        <v>84</v>
      </c>
      <c r="E4" s="175"/>
      <c r="F4" s="9"/>
    </row>
    <row r="5" spans="1:6" ht="15.75">
      <c r="A5" s="12" t="s">
        <v>85</v>
      </c>
    </row>
    <row r="7" spans="1:6" ht="31.5">
      <c r="A7" s="66" t="s">
        <v>2</v>
      </c>
      <c r="B7" s="67" t="s">
        <v>4</v>
      </c>
      <c r="C7" s="68" t="s">
        <v>57</v>
      </c>
      <c r="D7" s="68" t="s">
        <v>58</v>
      </c>
      <c r="E7" s="69" t="s">
        <v>59</v>
      </c>
      <c r="F7" s="69" t="s">
        <v>60</v>
      </c>
    </row>
    <row r="8" spans="1:6" ht="15.75">
      <c r="A8" s="70">
        <v>1</v>
      </c>
      <c r="B8" s="71" t="str">
        <f>ORÇAMENTO!C6</f>
        <v>Serviços Complementares</v>
      </c>
      <c r="C8" s="72"/>
      <c r="D8" s="73"/>
      <c r="E8" s="74"/>
      <c r="F8" s="74"/>
    </row>
    <row r="9" spans="1:6" ht="15.75">
      <c r="A9" s="70">
        <v>2</v>
      </c>
      <c r="B9" s="71" t="str">
        <f>ORÇAMENTO!C10</f>
        <v>Base e pavimentos</v>
      </c>
      <c r="C9" s="72"/>
      <c r="D9" s="73"/>
      <c r="E9" s="74"/>
      <c r="F9" s="74"/>
    </row>
    <row r="10" spans="1:6" ht="15.75">
      <c r="A10" s="70">
        <v>3</v>
      </c>
      <c r="B10" s="71" t="str">
        <f>ORÇAMENTO!C13</f>
        <v>Serviços de parques e Jardins</v>
      </c>
      <c r="C10" s="72"/>
      <c r="D10" s="73"/>
      <c r="E10" s="74"/>
      <c r="F10" s="74"/>
    </row>
    <row r="11" spans="1:6" ht="15.75">
      <c r="A11" s="75"/>
      <c r="B11" s="76" t="s">
        <v>86</v>
      </c>
      <c r="C11" s="77">
        <f>ORÇAMENTO!G17</f>
        <v>703.27664607296344</v>
      </c>
      <c r="D11" s="73">
        <f>C11/C12</f>
        <v>1</v>
      </c>
      <c r="E11" s="74">
        <f>C11/2</f>
        <v>351.63832303648172</v>
      </c>
      <c r="F11" s="74">
        <f>C11/2</f>
        <v>351.63832303648172</v>
      </c>
    </row>
    <row r="12" spans="1:6" ht="15.75">
      <c r="A12" s="75"/>
      <c r="B12" s="76" t="s">
        <v>61</v>
      </c>
      <c r="C12" s="78">
        <f>SUM(C8:C11)</f>
        <v>703.27664607296344</v>
      </c>
      <c r="D12" s="79">
        <f>SUM(D8:D11)</f>
        <v>1</v>
      </c>
      <c r="E12" s="80">
        <f>SUM(E8:E11)</f>
        <v>351.63832303648172</v>
      </c>
      <c r="F12" s="80">
        <f>SUM(F8:F11)</f>
        <v>351.63832303648172</v>
      </c>
    </row>
    <row r="13" spans="1:6" ht="15.75">
      <c r="A13" s="81"/>
      <c r="B13" s="82" t="s">
        <v>62</v>
      </c>
      <c r="C13" s="83"/>
      <c r="D13" s="83"/>
      <c r="E13" s="84">
        <f>E12</f>
        <v>351.63832303648172</v>
      </c>
      <c r="F13" s="84">
        <f>E13+F12</f>
        <v>703.27664607296344</v>
      </c>
    </row>
  </sheetData>
  <mergeCells count="2">
    <mergeCell ref="D3:E3"/>
    <mergeCell ref="D4:E4"/>
  </mergeCells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MEMORIA DE CALCULO</vt:lpstr>
      <vt:lpstr>CRONOGRAMA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2018-06-15T16:11:13Z</cp:lastPrinted>
  <dcterms:created xsi:type="dcterms:W3CDTF">2017-04-26T12:20:24Z</dcterms:created>
  <dcterms:modified xsi:type="dcterms:W3CDTF">2018-06-18T14:56:25Z</dcterms:modified>
</cp:coreProperties>
</file>