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80" windowWidth="20490" windowHeight="7065" activeTab="3"/>
  </bookViews>
  <sheets>
    <sheet name="Orçamento" sheetId="1" r:id="rId1"/>
    <sheet name="BDI" sheetId="4" r:id="rId2"/>
    <sheet name="Memória de Cálculo" sheetId="10" r:id="rId3"/>
    <sheet name="Cronograma" sheetId="3" r:id="rId4"/>
  </sheets>
  <definedNames>
    <definedName name="__xlnm.Database">"#ref!"</definedName>
    <definedName name="_xlnm.Print_Area" localSheetId="3">Cronograma!$A$1:$F$18</definedName>
    <definedName name="_xlnm.Print_Area" localSheetId="0">Orçamento!$A$1:$G$49</definedName>
    <definedName name="_xlnm.Database">#REF!</definedName>
    <definedName name="Contratado">"#ref!"</definedName>
    <definedName name="Total">"#ref!"</definedName>
    <definedName name="TOTAL1">"#ref!"</definedName>
  </definedNames>
  <calcPr calcId="124519"/>
</workbook>
</file>

<file path=xl/calcChain.xml><?xml version="1.0" encoding="utf-8"?>
<calcChain xmlns="http://schemas.openxmlformats.org/spreadsheetml/2006/main">
  <c r="F22" i="10"/>
  <c r="F23"/>
  <c r="C22"/>
  <c r="C23"/>
  <c r="B22"/>
  <c r="B23"/>
  <c r="A22"/>
  <c r="A23"/>
  <c r="G22" i="1"/>
  <c r="G23"/>
  <c r="F17" i="10"/>
  <c r="G17" i="1"/>
  <c r="A17" i="10"/>
  <c r="B17"/>
  <c r="C17"/>
  <c r="F42" l="1"/>
  <c r="F41"/>
  <c r="F40"/>
  <c r="F39"/>
  <c r="F38"/>
  <c r="C38"/>
  <c r="C39"/>
  <c r="C40"/>
  <c r="B38"/>
  <c r="B39"/>
  <c r="B40"/>
  <c r="B41"/>
  <c r="A38"/>
  <c r="A39"/>
  <c r="A40"/>
  <c r="A41"/>
  <c r="A42"/>
  <c r="G40" i="1"/>
  <c r="G38" l="1"/>
  <c r="C5" i="3" l="1"/>
  <c r="A4"/>
  <c r="C5" i="10"/>
  <c r="A4"/>
  <c r="F16"/>
  <c r="C16"/>
  <c r="B16"/>
  <c r="A16"/>
  <c r="G16" i="1"/>
  <c r="B15" i="3"/>
  <c r="B14"/>
  <c r="B13"/>
  <c r="B12"/>
  <c r="B11"/>
  <c r="B10"/>
  <c r="B9" l="1"/>
  <c r="C31" i="10" l="1"/>
  <c r="B31"/>
  <c r="A31"/>
  <c r="G31" i="1"/>
  <c r="C42" i="10"/>
  <c r="B42"/>
  <c r="G42" i="1"/>
  <c r="F13"/>
  <c r="A45" i="10"/>
  <c r="C19"/>
  <c r="B20"/>
  <c r="C20"/>
  <c r="B21"/>
  <c r="C21"/>
  <c r="C25"/>
  <c r="B26"/>
  <c r="C26"/>
  <c r="C28"/>
  <c r="B29"/>
  <c r="C29"/>
  <c r="B30"/>
  <c r="C30"/>
  <c r="C33"/>
  <c r="B34"/>
  <c r="C34"/>
  <c r="C36"/>
  <c r="B37"/>
  <c r="C37"/>
  <c r="C41"/>
  <c r="C44"/>
  <c r="B45"/>
  <c r="C45"/>
  <c r="F26"/>
  <c r="F29"/>
  <c r="F30"/>
  <c r="F34"/>
  <c r="F37"/>
  <c r="F45"/>
  <c r="F20"/>
  <c r="F21"/>
  <c r="G45" i="1"/>
  <c r="G46" s="1"/>
  <c r="C15" i="3" s="1"/>
  <c r="E15" s="1"/>
  <c r="A26" i="10"/>
  <c r="A29"/>
  <c r="A30"/>
  <c r="A34"/>
  <c r="A37"/>
  <c r="A20"/>
  <c r="A21"/>
  <c r="F10"/>
  <c r="F11"/>
  <c r="F12"/>
  <c r="F14"/>
  <c r="F15"/>
  <c r="F9"/>
  <c r="C10"/>
  <c r="C11"/>
  <c r="C12"/>
  <c r="C13"/>
  <c r="C14"/>
  <c r="C15"/>
  <c r="C9"/>
  <c r="B11"/>
  <c r="B12"/>
  <c r="B13"/>
  <c r="B14"/>
  <c r="B15"/>
  <c r="B10"/>
  <c r="B9"/>
  <c r="A9"/>
  <c r="A10"/>
  <c r="A11"/>
  <c r="A12"/>
  <c r="A13"/>
  <c r="A14"/>
  <c r="A15"/>
  <c r="A8"/>
  <c r="F13" l="1"/>
  <c r="G15" i="1"/>
  <c r="G41" l="1"/>
  <c r="G39"/>
  <c r="G30"/>
  <c r="G29"/>
  <c r="G12"/>
  <c r="G14"/>
  <c r="G13"/>
  <c r="G37"/>
  <c r="G10"/>
  <c r="G11"/>
  <c r="G26"/>
  <c r="G27" s="1"/>
  <c r="C11" i="3" s="1"/>
  <c r="F11" s="1"/>
  <c r="G32" i="1" l="1"/>
  <c r="C12" i="3" s="1"/>
  <c r="G43" i="1"/>
  <c r="C14" i="3" s="1"/>
  <c r="B7" i="10"/>
  <c r="F14" i="3" l="1"/>
  <c r="E14"/>
  <c r="E12"/>
  <c r="F12"/>
  <c r="G9" i="1"/>
  <c r="G21"/>
  <c r="G20"/>
  <c r="G24" l="1"/>
  <c r="G18"/>
  <c r="C9" i="3" s="1"/>
  <c r="F9" s="1"/>
  <c r="C10"/>
  <c r="G34" i="1"/>
  <c r="E10" i="3" l="1"/>
  <c r="F10"/>
  <c r="E9"/>
  <c r="G35" i="1"/>
  <c r="C13" i="3" s="1"/>
  <c r="E13" l="1"/>
  <c r="F13"/>
  <c r="G47" i="1"/>
  <c r="H32" i="4" l="1"/>
  <c r="H31"/>
  <c r="H30"/>
  <c r="H33" s="1"/>
  <c r="H26"/>
  <c r="H27" s="1"/>
  <c r="H23"/>
  <c r="H24" s="1"/>
  <c r="H19"/>
  <c r="H20" s="1"/>
  <c r="H13" l="1"/>
  <c r="H16" s="1"/>
  <c r="H41" s="1"/>
  <c r="F48" i="1" s="1"/>
  <c r="G48" s="1"/>
  <c r="G49" s="1"/>
  <c r="C16" i="3" l="1"/>
  <c r="E16" l="1"/>
  <c r="F16"/>
  <c r="F17" s="1"/>
  <c r="E17"/>
  <c r="E18" s="1"/>
  <c r="C17"/>
  <c r="D12" l="1"/>
  <c r="D13"/>
  <c r="F18"/>
  <c r="D11"/>
  <c r="D14"/>
  <c r="D15"/>
  <c r="D16"/>
  <c r="D10"/>
  <c r="D9"/>
  <c r="D17" l="1"/>
</calcChain>
</file>

<file path=xl/sharedStrings.xml><?xml version="1.0" encoding="utf-8"?>
<sst xmlns="http://schemas.openxmlformats.org/spreadsheetml/2006/main" count="248" uniqueCount="179">
  <si>
    <t>Prefeitura Municipal de São José do Vale do Rio Preto</t>
  </si>
  <si>
    <t>Planilha Orçamentária de Custo</t>
  </si>
  <si>
    <t>Item</t>
  </si>
  <si>
    <t>Discriminação</t>
  </si>
  <si>
    <t>Unid.</t>
  </si>
  <si>
    <t>Valor Unit.</t>
  </si>
  <si>
    <t>Quantidade</t>
  </si>
  <si>
    <t>Valor total</t>
  </si>
  <si>
    <t>Sub total (R$)</t>
  </si>
  <si>
    <t>Sub total geral (R$)</t>
  </si>
  <si>
    <t>BDI</t>
  </si>
  <si>
    <t>Total (R$)</t>
  </si>
  <si>
    <t>PREFEITURA MUNICIPAL DE SÃO JOSÉ DO VALE DO RIO PRETO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</si>
  <si>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</si>
  <si>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</si>
  <si>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</si>
  <si>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</si>
  <si>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</si>
  <si>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</si>
  <si>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</si>
  <si>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</si>
  <si>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</si>
  <si>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</si>
  <si>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</si>
  <si>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</si>
  <si>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</si>
  <si>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</si>
  <si>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</si>
  <si>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</si>
  <si>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</si>
  <si>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</si>
  <si>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</si>
  <si>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</si>
  <si>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</si>
  <si>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</si>
  <si>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</si>
  <si>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</si>
  <si>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</si>
  <si>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</si>
  <si>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</si>
  <si>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</si>
  <si>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</si>
  <si>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</si>
  <si>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</si>
  <si>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</si>
  <si>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</si>
  <si>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</si>
  <si>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</si>
  <si>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</si>
  <si>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</si>
  <si>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</si>
  <si>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</si>
  <si>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</si>
  <si>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</si>
  <si>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</si>
  <si>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</si>
  <si>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CUSTOS RODOVIÁRIOS</t>
  </si>
  <si>
    <t xml:space="preserve"> ESQUADRIAS DE PVC, FERRO, ALUMÍNIO OU MADEIRA, VIDRAÇAS E FERRAGENS</t>
  </si>
  <si>
    <t>1.1</t>
  </si>
  <si>
    <t>Cronograma Físico Financeiro</t>
  </si>
  <si>
    <t>R$ por item</t>
  </si>
  <si>
    <t>% por item</t>
  </si>
  <si>
    <t>TOTAL GERAL</t>
  </si>
  <si>
    <t>TOTAL ACUMULADO</t>
  </si>
  <si>
    <t>PINTURA</t>
  </si>
  <si>
    <t>1.2</t>
  </si>
  <si>
    <t>PAREDES/PAINEIS</t>
  </si>
  <si>
    <t>Memória de Cálculo</t>
  </si>
  <si>
    <t>Cálculo</t>
  </si>
  <si>
    <t xml:space="preserve">Obra: Reforma no antigo CEO </t>
  </si>
  <si>
    <t>Cód. EMOP</t>
  </si>
  <si>
    <t>05.001.0023-A</t>
  </si>
  <si>
    <r>
      <t>m</t>
    </r>
    <r>
      <rPr>
        <vertAlign val="superscript"/>
        <sz val="10"/>
        <color theme="1"/>
        <rFont val="Times New Roman"/>
        <family val="1"/>
      </rPr>
      <t>3</t>
    </r>
  </si>
  <si>
    <t>05.001.0076-A</t>
  </si>
  <si>
    <r>
      <t>m</t>
    </r>
    <r>
      <rPr>
        <vertAlign val="superscript"/>
        <sz val="10"/>
        <color theme="1"/>
        <rFont val="Times New Roman"/>
        <family val="1"/>
      </rPr>
      <t>2</t>
    </r>
  </si>
  <si>
    <t>m</t>
  </si>
  <si>
    <r>
      <rPr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2</t>
    </r>
  </si>
  <si>
    <t>ARRANCAMENTO DE PORTAS,JANELAS E CAIXILHOS DE AR CONDICIONADO OU OUTROS</t>
  </si>
  <si>
    <t>un</t>
  </si>
  <si>
    <t>05.001.0876-A</t>
  </si>
  <si>
    <t>DEMOLIÇÃO MANUAL DE ALVENARIA DE TIJOLOS FURADOS,INCLUSIVE EMPILHAMENTO LATERAL DENTRO DO CANTEIRO DE SERVIÇO</t>
  </si>
  <si>
    <t>REMOÇÃO DE DIVISÓRIAS DE MADEIRA,PRÉ-MOLDADAS,PRENSADAS OU SEMELHANTES</t>
  </si>
  <si>
    <t>17.018.0250-A</t>
  </si>
  <si>
    <t>RASPAGEM COM ESPÁTULA DE AÇO OU ESCOVA DE AÇO PARA REMOÇÃO DE CRAQUELE DE PINTURA</t>
  </si>
  <si>
    <t>PINTURA COM TINTA LÁTEX SEMIBRILHANTE OU FOSCA,CLASSIFICAÇÃO PREMIUM OU STANDARD (NBR 15079),PARA INTERIOR OU EXTERIOR,SISTEMA TINTOMÉTRICO,INCLUSIVE LIXAMENTO,UMA DEMÃO DE SELADORA ACRÍLICO E DUAS DEMÃOS DE ACABAMENTO</t>
  </si>
  <si>
    <t>05.001.0134-A</t>
  </si>
  <si>
    <t>13.008.0010-A</t>
  </si>
  <si>
    <t>07.001.0155-B</t>
  </si>
  <si>
    <t>ARGAMASSA DE CIMENTO E AREOLA PARA EMBOÇO,NO TRAÇO 1:6,PREPARO MANUAL</t>
  </si>
  <si>
    <t>REBOCO EXTERNO OU INTERNO COM ARGAMASSA DE CIMENTO,CAL HIDRATADA EM PÓ E AREIA FINA,NO TRAÇO 1:3:5,COM ESPESSURA DE 3MM,APLICADO SOBRE EMBOÇO EXISTENTE,EXCLUSIVE EMBOÇO</t>
  </si>
  <si>
    <t>05.001.0131-A</t>
  </si>
  <si>
    <t>REMOÇÃO DE VIDRO ACIMA DE 0,30X0,30M,COM LIMPEZA LOCAL</t>
  </si>
  <si>
    <t>1.3</t>
  </si>
  <si>
    <t>1.4</t>
  </si>
  <si>
    <t>1.5</t>
  </si>
  <si>
    <t>1.6</t>
  </si>
  <si>
    <t>2.1</t>
  </si>
  <si>
    <t>2.2</t>
  </si>
  <si>
    <t>3.1</t>
  </si>
  <si>
    <t>4.1</t>
  </si>
  <si>
    <t>4.2</t>
  </si>
  <si>
    <t>INSTALAÇÕES ELÉTRICAS E ILUMINAÇÃO</t>
  </si>
  <si>
    <t>21.004.0150-A</t>
  </si>
  <si>
    <t>RETIRADA DE LUMINÁRIA,INSTALADA EM CORDOALHA,TETO OU PAREDE</t>
  </si>
  <si>
    <t>13.330.0075-A</t>
  </si>
  <si>
    <t>13.330.0100-A</t>
  </si>
  <si>
    <t>RODAPÉ COM LADRILHO CERÂMICO,COM 7,5 A 10CM DE ALTURA,ASSENTE CONFORME ITEM 13.025.0016</t>
  </si>
  <si>
    <t>REVESTIMENTO DE PISO COM LADRILHO CERÂMICO,ANTIDERRAPANTE,40X40CM,SUJEITO A TRÁFEGO INTENSO,RESISTÊNCIA A ABRASÃO P.E.I.-IV,ASSENTES EM SUPERFÍCIE COM NATA DE CIMENTO SOBRE ARGAMASSA DE CIMENTO,AREIA E SAIBRO,NO TRAÇO 1:3:3,REJUNTAMENTO COM CIMENTO BRANCO E CORANTE</t>
  </si>
  <si>
    <t>RETIRADA DE ENTULHO DE OBRA COM CAÇAMBA DE AÇO TIPO CONTAINER COM 5M3 DE CAPACIDADE,INCLUSIVE CARREGAMENTO,TRANSPORTE E DESCARREGAMENTO.CUSTO POR UNIDADE DE CACAMBA E INCLUI A TAXA PARA DESCARGA EM LOCAIS AUTORIZADOS</t>
  </si>
  <si>
    <t>04.014.0095-A</t>
  </si>
  <si>
    <t>VIDRO PLANO TRANSPARENTE,COMUM,DE 4MM DE ESPESSURA.FORNECIMENTO E COLOCAÇÃO</t>
  </si>
  <si>
    <t>14.004.0015-A</t>
  </si>
  <si>
    <t>LUMINÁRIA DE SOBREPOR,FIXADA EM LAJE OU FORRO,TIPO CALHA,CHANFRADA OU PRISMÁTICA,ESMALTADA,COMPLETA,EQUIPADA COM REATOR ELETRÔNICO DE ALTO FATOR DE POTÊNCIA(AFP&gt;=0,92)E LÂMPADA FLUORESCENTE DE 1X16W.FORNECIMENTO E COLOCAÇÃO</t>
  </si>
  <si>
    <t>18.027.0300-A</t>
  </si>
  <si>
    <t>12.003.0055-A</t>
  </si>
  <si>
    <t>ALVENARIA DE TIJOLOS CERÂMICOS FURADOS 10X20X20CM,ASSENTES COM ARGAMASSA DE CIMENTO E SAIBRO,NO TRAÇO 1:8,EM PAREDES DE UMA VEZ(0,20M),DE SUPERFÍCIE CORRIDA,ATÉ 3,00M DE ALTURA E MEDIDA PELA ÁREA REAL</t>
  </si>
  <si>
    <t>1.7</t>
  </si>
  <si>
    <t>PISOS E REVESTIMENTOS</t>
  </si>
  <si>
    <t>5.1</t>
  </si>
  <si>
    <t>6.1</t>
  </si>
  <si>
    <t>6.2</t>
  </si>
  <si>
    <t>6.3</t>
  </si>
  <si>
    <t>COBERTURA</t>
  </si>
  <si>
    <t>RETIRADA E RECOLOCAÇÃO DE TELHAS METÁLICAS DE 0,5MM A 0,8MMDE ESPESSURA</t>
  </si>
  <si>
    <t>7.1</t>
  </si>
  <si>
    <t>16.013.0007-A</t>
  </si>
  <si>
    <t>8x (0,6 0 x 0,9 x 0,15)                                  3x (2,70 x 3,10 x 0,15)                                      2,80 x 3,10 x 0,15                                             (2,80 x 3,10 - 2x (2,10 x 0,80)) x 0,15</t>
  </si>
  <si>
    <t>4x (0,67 x 0,74)                                     1,95x (1,30 + 0,80)                                    5x (0,65 x 1,24)                                      1,95x (5,60 + 2,83 + 6,10 + 2,83 + 5,60)                                          1,90x (0,70 + 1,20)</t>
  </si>
  <si>
    <t>16,8 x 0,50</t>
  </si>
  <si>
    <t>4x 2,10 x 0,90 x 0,03                                  4x 2,80 x 0,15 x 0,10</t>
  </si>
  <si>
    <t>4x 2,10 x 0,90                                             4x 2,80 x 0,15</t>
  </si>
  <si>
    <t>2x 2,10 x 0,90</t>
  </si>
  <si>
    <t>3x 0,55 x 1,20</t>
  </si>
  <si>
    <t>3x 0,55 x 0,50</t>
  </si>
  <si>
    <t>05.001.0758-A</t>
  </si>
  <si>
    <t>6.4</t>
  </si>
  <si>
    <t>LIMPEZA DE SUPERFÍCIE DE CONCRETO APARENTE LISO(ANTIGO),COM ÁGUA PURA E ESCOVAÇÃO COM ESCOVA DE AÇO,UTILIZANDO MANGUEIRADE 1/2",EXCLUSIVE ANDAIMES</t>
  </si>
  <si>
    <t>2,80 x 3,00</t>
  </si>
  <si>
    <t>27,3 x 1,20</t>
  </si>
  <si>
    <t>3x 5,60 + 3x 5,70 + 2x 1,20 + 4,40 + 2x 2,70 + 3x 6,95 - 3x 0,80</t>
  </si>
  <si>
    <t>4.3</t>
  </si>
  <si>
    <t>MÃO-DE-OBRA DE ELETRICISTA,INCLUSIVE ENCARGOS SOCIAIS</t>
  </si>
  <si>
    <t>05.105.0013-A</t>
  </si>
  <si>
    <t>h</t>
  </si>
  <si>
    <t>Estimado (item 1.1)                              Portas (caixas) (0,11 m3)                Estimado (item 6.1) (4 cm de espessura)</t>
  </si>
  <si>
    <t xml:space="preserve">2x 5,70 x 5,60                                         4,40 x 1,20                                               6,95 x 2,70                                                  (4 m2 - banheiros) </t>
  </si>
  <si>
    <t xml:space="preserve">2x 5,70 x 5,60                                         4,40 x 1,20                                               6,95 x 2,70                                                  (4 m2 - reposição - banheiros) </t>
  </si>
  <si>
    <t>13.001.0010-B</t>
  </si>
  <si>
    <t>1.8</t>
  </si>
  <si>
    <t>CHAPISCO EM SUPERFÍCIE DE CONCRETO OU ALVENARIA,COM ARGAMASSA DE CIMENTO E AREIA,NO TRAÇO 1:3</t>
  </si>
  <si>
    <t>4x 2,10 x 0,90</t>
  </si>
  <si>
    <t>BDI 11,27%</t>
  </si>
  <si>
    <t>Local: Rua dos Araújos, 100 - Centro</t>
  </si>
  <si>
    <t>I0: MAR/2018</t>
  </si>
  <si>
    <t>DATA: SET/2018</t>
  </si>
  <si>
    <t>PAREDES/PAINÉIS</t>
  </si>
  <si>
    <t>05.001.0015-A</t>
  </si>
  <si>
    <t>13.301.0119-A</t>
  </si>
  <si>
    <t>DEMOLIÇÃO DE PISO DE LADRILHO COM RESPECTIVA CAMADA DE ARGAMASSA DE ASSENTAMENTO,INCLUSIVE EMPILHAMENTO LATERAL DENTRO DO CANTEIRO DE SERVIÇO</t>
  </si>
  <si>
    <t>CONTRAPISO,BASE OU CAMADA REGULARIZADORA,EXECUTADA COM ARGAMASSA DE CIMENTO A AREIA,NO TRAÇO 1:4,NA ESPESSURA DE 2CM</t>
  </si>
  <si>
    <t>6.5</t>
  </si>
  <si>
    <t>6.6</t>
  </si>
  <si>
    <t>05.001.0078-A</t>
  </si>
  <si>
    <t>REMOÇÃO DE RODAPÉS DE MADEIRA,CERÂMICA OU SEMELHANTE</t>
  </si>
  <si>
    <t xml:space="preserve">3x 5,70 x 2,80                                             2x (5,60 x 2,80 - 2x 2,10 x 1,25)                 2x (5,60 x 2,80 - 2,10 x 0,80)                     3x 6,95 x 2,80                                         2,70 x 2,80 - 2,10 x 1,25                                              2,70 x 2,80 - 2,10 x 0,80                                                1,20 x 2,80                                             </t>
  </si>
  <si>
    <t>05.105.0015-A</t>
  </si>
  <si>
    <t>MAO-DE-OBRA DE SERVENTE,INCLUSIVE ENCARGOS SOCIAIS</t>
  </si>
  <si>
    <t>1.9</t>
  </si>
  <si>
    <t>Estimado</t>
  </si>
  <si>
    <t>14.006.0010-A</t>
  </si>
  <si>
    <t>PORTA DE MADEIRA DE LEI EM COMPENSADO DE 80X210X3CM FOLHEADANAS 2 FACES,ADUELA DE 13X3CM E ALIZARES DE 5X2CM,EXCLUSIVEFERRAGENS.FORNECIMENTO E COLOCACAO</t>
  </si>
  <si>
    <t>14.007.0010-A</t>
  </si>
  <si>
    <t>FERRAGENS P/PORTA DE MADEIRA,DE 1 FOLHA DE ABRIR,DE ENTRADAPRINCIPAL, CONSTANDO DE FORNEC.S/COLOCACAO DE:-FECHADURA DECILINDRO, DE LATAO CROMADO;-MACANETA TIPO BOLA,DE LATAO, ACABAMENTO CROMADO;-ESPELHO DE LATAO FUNDIDO OU LAMINADO,FORMARETANGULAR OU SEMI-ELIPTICA,ACABAMENTO CROMADO;-3 DOBRADICAS3"X3" DE ACO LAMINADO,COM PINO E BOLAS DE FERRO</t>
  </si>
  <si>
    <t>2.3</t>
  </si>
  <si>
    <t>2.4</t>
  </si>
  <si>
    <t>1 porta</t>
  </si>
  <si>
    <t>Prazo de Execução: 60 dias</t>
  </si>
  <si>
    <t>1ª Mês</t>
  </si>
  <si>
    <t>2ª Mês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</si>
</sst>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&quot;R$&quot;\ #,##0.00"/>
    <numFmt numFmtId="166" formatCode="&quot;R$&quot;#,##0.00"/>
    <numFmt numFmtId="167" formatCode="0.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sz val="14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Wingdings"/>
      <charset val="2"/>
    </font>
    <font>
      <sz val="7"/>
      <name val="Arial"/>
      <family val="2"/>
    </font>
    <font>
      <sz val="8"/>
      <name val="Wingdings"/>
      <charset val="2"/>
    </font>
    <font>
      <b/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8"/>
      <color theme="1"/>
      <name val="Times New Roman"/>
      <family val="1"/>
    </font>
    <font>
      <sz val="10"/>
      <name val="Arial"/>
      <family val="2"/>
      <charset val="1"/>
    </font>
    <font>
      <sz val="9"/>
      <name val="Arial"/>
      <family val="2"/>
      <charset val="1"/>
    </font>
    <font>
      <vertAlign val="superscript"/>
      <sz val="10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0.2499465926084170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0" fontId="26" fillId="0" borderId="0"/>
  </cellStyleXfs>
  <cellXfs count="163">
    <xf numFmtId="0" fontId="0" fillId="0" borderId="0" xfId="0"/>
    <xf numFmtId="0" fontId="17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2" fontId="16" fillId="3" borderId="1" xfId="1" applyNumberFormat="1" applyFont="1" applyFill="1" applyBorder="1" applyAlignment="1">
      <alignment horizontal="center" vertical="center"/>
    </xf>
    <xf numFmtId="165" fontId="16" fillId="3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165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/>
    <xf numFmtId="0" fontId="19" fillId="0" borderId="0" xfId="0" applyFont="1"/>
    <xf numFmtId="0" fontId="16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165" fontId="18" fillId="7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2" fillId="0" borderId="0" xfId="0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165" fontId="15" fillId="5" borderId="1" xfId="1" applyNumberFormat="1" applyFont="1" applyFill="1" applyBorder="1" applyAlignment="1">
      <alignment horizontal="center" vertical="center"/>
    </xf>
    <xf numFmtId="10" fontId="19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164" fontId="15" fillId="2" borderId="1" xfId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165" fontId="15" fillId="4" borderId="1" xfId="1" applyNumberFormat="1" applyFont="1" applyFill="1" applyBorder="1" applyAlignment="1">
      <alignment horizontal="center" vertical="center"/>
    </xf>
    <xf numFmtId="0" fontId="16" fillId="2" borderId="1" xfId="3" applyFont="1" applyFill="1" applyBorder="1" applyAlignment="1">
      <alignment horizontal="center" vertical="center" wrapText="1"/>
    </xf>
    <xf numFmtId="2" fontId="16" fillId="2" borderId="1" xfId="1" applyNumberFormat="1" applyFont="1" applyFill="1" applyBorder="1" applyAlignment="1">
      <alignment horizontal="center" vertical="center"/>
    </xf>
    <xf numFmtId="165" fontId="16" fillId="2" borderId="1" xfId="1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/>
    </xf>
    <xf numFmtId="2" fontId="16" fillId="5" borderId="1" xfId="1" applyNumberFormat="1" applyFont="1" applyFill="1" applyBorder="1" applyAlignment="1">
      <alignment horizontal="center" vertical="center"/>
    </xf>
    <xf numFmtId="165" fontId="15" fillId="6" borderId="1" xfId="1" quotePrefix="1" applyNumberFormat="1" applyFont="1" applyFill="1" applyBorder="1" applyAlignment="1">
      <alignment horizontal="center" vertical="center"/>
    </xf>
    <xf numFmtId="165" fontId="15" fillId="6" borderId="1" xfId="1" applyNumberFormat="1" applyFont="1" applyFill="1" applyBorder="1" applyAlignment="1">
      <alignment horizontal="center" vertical="center"/>
    </xf>
    <xf numFmtId="10" fontId="15" fillId="6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165" fontId="0" fillId="0" borderId="0" xfId="0" applyNumberFormat="1"/>
    <xf numFmtId="165" fontId="17" fillId="0" borderId="1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6" fontId="17" fillId="0" borderId="0" xfId="0" applyNumberFormat="1" applyFont="1"/>
    <xf numFmtId="0" fontId="21" fillId="3" borderId="0" xfId="0" applyFont="1" applyFill="1" applyAlignment="1">
      <alignment horizontal="left"/>
    </xf>
    <xf numFmtId="0" fontId="21" fillId="3" borderId="0" xfId="0" applyFont="1" applyFill="1" applyAlignment="1">
      <alignment horizontal="center"/>
    </xf>
    <xf numFmtId="0" fontId="21" fillId="3" borderId="0" xfId="0" applyFont="1" applyFill="1"/>
    <xf numFmtId="0" fontId="12" fillId="3" borderId="0" xfId="0" applyFont="1" applyFill="1" applyAlignment="1">
      <alignment horizontal="center"/>
    </xf>
    <xf numFmtId="164" fontId="12" fillId="3" borderId="0" xfId="1" applyFont="1" applyFill="1" applyAlignment="1">
      <alignment horizontal="right"/>
    </xf>
    <xf numFmtId="164" fontId="12" fillId="3" borderId="0" xfId="1" applyFont="1" applyFill="1" applyAlignment="1"/>
    <xf numFmtId="164" fontId="13" fillId="3" borderId="0" xfId="1" applyFont="1" applyFill="1" applyAlignment="1">
      <alignment horizontal="right"/>
    </xf>
    <xf numFmtId="0" fontId="23" fillId="3" borderId="0" xfId="0" applyFont="1" applyFill="1" applyAlignment="1">
      <alignment horizontal="left"/>
    </xf>
    <xf numFmtId="0" fontId="23" fillId="3" borderId="0" xfId="0" applyFont="1" applyFill="1" applyAlignment="1">
      <alignment horizontal="center"/>
    </xf>
    <xf numFmtId="0" fontId="23" fillId="3" borderId="0" xfId="0" applyFont="1" applyFill="1"/>
    <xf numFmtId="0" fontId="23" fillId="3" borderId="0" xfId="2" applyFont="1" applyFill="1" applyAlignment="1">
      <alignment horizontal="left"/>
    </xf>
    <xf numFmtId="0" fontId="23" fillId="3" borderId="0" xfId="2" applyFont="1" applyFill="1"/>
    <xf numFmtId="0" fontId="14" fillId="8" borderId="0" xfId="3" applyFont="1" applyFill="1" applyBorder="1" applyAlignment="1">
      <alignment horizontal="center" wrapText="1"/>
    </xf>
    <xf numFmtId="0" fontId="14" fillId="8" borderId="0" xfId="3" applyFont="1" applyFill="1" applyBorder="1" applyAlignment="1">
      <alignment horizontal="left" wrapText="1"/>
    </xf>
    <xf numFmtId="164" fontId="14" fillId="8" borderId="0" xfId="1" applyFont="1" applyFill="1" applyBorder="1" applyAlignment="1">
      <alignment horizontal="right" wrapText="1"/>
    </xf>
    <xf numFmtId="165" fontId="20" fillId="0" borderId="1" xfId="0" applyNumberFormat="1" applyFont="1" applyBorder="1" applyAlignment="1">
      <alignment horizontal="center" vertical="center"/>
    </xf>
    <xf numFmtId="0" fontId="22" fillId="3" borderId="0" xfId="0" applyFont="1" applyFill="1"/>
    <xf numFmtId="0" fontId="19" fillId="3" borderId="0" xfId="0" applyFont="1" applyFill="1"/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2" fontId="2" fillId="3" borderId="1" xfId="5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vertical="center"/>
    </xf>
    <xf numFmtId="10" fontId="2" fillId="3" borderId="3" xfId="5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0" xfId="0" applyFont="1" applyFill="1" applyBorder="1" applyAlignment="1">
      <alignment vertical="center" wrapText="1"/>
    </xf>
    <xf numFmtId="0" fontId="0" fillId="3" borderId="0" xfId="0" applyFill="1"/>
    <xf numFmtId="10" fontId="2" fillId="3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165" fontId="17" fillId="0" borderId="0" xfId="0" applyNumberFormat="1" applyFont="1"/>
    <xf numFmtId="165" fontId="16" fillId="4" borderId="5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center" vertical="center"/>
    </xf>
    <xf numFmtId="165" fontId="17" fillId="2" borderId="3" xfId="0" applyNumberFormat="1" applyFont="1" applyFill="1" applyBorder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/>
    </xf>
    <xf numFmtId="1" fontId="17" fillId="0" borderId="13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165" fontId="17" fillId="0" borderId="13" xfId="0" applyNumberFormat="1" applyFont="1" applyBorder="1" applyAlignment="1">
      <alignment horizontal="center" vertical="center" wrapText="1"/>
    </xf>
    <xf numFmtId="1" fontId="17" fillId="9" borderId="3" xfId="0" applyNumberFormat="1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167" fontId="16" fillId="3" borderId="1" xfId="1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wrapText="1"/>
    </xf>
    <xf numFmtId="0" fontId="17" fillId="0" borderId="5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3" borderId="0" xfId="0" applyFont="1" applyFill="1" applyBorder="1" applyAlignment="1">
      <alignment horizontal="left"/>
    </xf>
    <xf numFmtId="0" fontId="23" fillId="3" borderId="0" xfId="0" applyFont="1" applyFill="1" applyBorder="1"/>
    <xf numFmtId="0" fontId="23" fillId="3" borderId="0" xfId="0" applyFont="1" applyFill="1" applyBorder="1" applyAlignment="1">
      <alignment horizontal="center"/>
    </xf>
    <xf numFmtId="10" fontId="20" fillId="0" borderId="1" xfId="0" applyNumberFormat="1" applyFont="1" applyBorder="1" applyAlignment="1">
      <alignment horizontal="center" vertical="center"/>
    </xf>
    <xf numFmtId="0" fontId="23" fillId="0" borderId="0" xfId="2" applyFont="1" applyFill="1" applyAlignment="1">
      <alignment horizontal="left"/>
    </xf>
    <xf numFmtId="2" fontId="17" fillId="0" borderId="5" xfId="0" applyNumberFormat="1" applyFont="1" applyBorder="1" applyAlignment="1">
      <alignment horizontal="center" vertical="center" wrapText="1"/>
    </xf>
    <xf numFmtId="0" fontId="22" fillId="0" borderId="0" xfId="0" applyFont="1" applyFill="1"/>
    <xf numFmtId="0" fontId="23" fillId="0" borderId="0" xfId="0" applyFont="1" applyFill="1" applyAlignment="1">
      <alignment horizontal="right"/>
    </xf>
    <xf numFmtId="167" fontId="0" fillId="0" borderId="0" xfId="0" applyNumberFormat="1"/>
    <xf numFmtId="0" fontId="15" fillId="6" borderId="2" xfId="0" applyFont="1" applyFill="1" applyBorder="1" applyAlignment="1">
      <alignment horizontal="right" vertical="center"/>
    </xf>
    <xf numFmtId="0" fontId="15" fillId="6" borderId="3" xfId="0" applyFont="1" applyFill="1" applyBorder="1" applyAlignment="1">
      <alignment horizontal="right" vertical="center"/>
    </xf>
    <xf numFmtId="0" fontId="15" fillId="6" borderId="4" xfId="0" applyFont="1" applyFill="1" applyBorder="1" applyAlignment="1">
      <alignment horizontal="right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49" fontId="2" fillId="3" borderId="5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Border="1" applyAlignment="1">
      <alignment horizontal="left" vertical="center"/>
    </xf>
    <xf numFmtId="49" fontId="2" fillId="3" borderId="6" xfId="0" applyNumberFormat="1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3" borderId="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</cellXfs>
  <cellStyles count="8">
    <cellStyle name="Excel Built-in Explanatory Text" xfId="7"/>
    <cellStyle name="Normal" xfId="0" builtinId="0"/>
    <cellStyle name="Normal 2" xfId="2"/>
    <cellStyle name="Normal 3" xfId="6"/>
    <cellStyle name="Normal_Plan1" xfId="3"/>
    <cellStyle name="Porcentagem" xfId="5" builtinId="5"/>
    <cellStyle name="Porcentagem 2" xfId="4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view="pageBreakPreview" zoomScale="90" zoomScaleSheetLayoutView="90" workbookViewId="0">
      <selection activeCell="J42" sqref="J42"/>
    </sheetView>
  </sheetViews>
  <sheetFormatPr defaultRowHeight="15"/>
  <cols>
    <col min="1" max="1" width="5.85546875" customWidth="1"/>
    <col min="2" max="2" width="13.85546875" bestFit="1" customWidth="1"/>
    <col min="3" max="3" width="65.85546875" customWidth="1"/>
    <col min="4" max="4" width="5.42578125" bestFit="1" customWidth="1"/>
    <col min="5" max="5" width="11.85546875" bestFit="1" customWidth="1"/>
    <col min="6" max="6" width="12.140625" customWidth="1"/>
    <col min="7" max="7" width="11.5703125" bestFit="1" customWidth="1"/>
    <col min="8" max="8" width="9.85546875" bestFit="1" customWidth="1"/>
    <col min="11" max="11" width="10.85546875" bestFit="1" customWidth="1"/>
  </cols>
  <sheetData>
    <row r="1" spans="1:7" ht="18.75">
      <c r="A1" s="56" t="s">
        <v>0</v>
      </c>
      <c r="B1" s="57"/>
      <c r="C1" s="58"/>
      <c r="D1" s="59"/>
      <c r="E1" s="60"/>
      <c r="F1" s="61"/>
      <c r="G1" s="62"/>
    </row>
    <row r="2" spans="1:7" ht="18.75">
      <c r="A2" s="63" t="s">
        <v>1</v>
      </c>
      <c r="B2" s="64"/>
      <c r="C2" s="65"/>
      <c r="D2" s="59"/>
      <c r="E2" s="60"/>
      <c r="F2" s="61"/>
      <c r="G2" s="62"/>
    </row>
    <row r="3" spans="1:7" ht="18.75">
      <c r="A3" s="63" t="s">
        <v>69</v>
      </c>
      <c r="B3" s="64"/>
      <c r="C3" s="65"/>
      <c r="D3" s="59"/>
      <c r="E3" s="60"/>
      <c r="F3" s="61"/>
      <c r="G3" s="62"/>
    </row>
    <row r="4" spans="1:7" ht="18.75">
      <c r="A4" s="63" t="s">
        <v>152</v>
      </c>
      <c r="B4" s="64"/>
      <c r="C4" s="65"/>
      <c r="D4" s="59"/>
      <c r="E4" s="60"/>
      <c r="F4" s="61"/>
      <c r="G4" s="62"/>
    </row>
    <row r="5" spans="1:7" ht="18.75">
      <c r="A5" s="66" t="s">
        <v>153</v>
      </c>
      <c r="B5" s="67"/>
      <c r="C5" s="114" t="s">
        <v>154</v>
      </c>
      <c r="D5" s="59"/>
      <c r="E5" s="60"/>
      <c r="F5" s="61"/>
      <c r="G5" s="62"/>
    </row>
    <row r="6" spans="1:7">
      <c r="A6" s="59"/>
      <c r="B6" s="68"/>
      <c r="C6" s="69"/>
      <c r="D6" s="68"/>
      <c r="E6" s="70"/>
      <c r="F6" s="61"/>
      <c r="G6" s="62"/>
    </row>
    <row r="7" spans="1:7">
      <c r="A7" s="35" t="s">
        <v>2</v>
      </c>
      <c r="B7" s="87" t="s">
        <v>70</v>
      </c>
      <c r="C7" s="35" t="s">
        <v>3</v>
      </c>
      <c r="D7" s="35" t="s">
        <v>4</v>
      </c>
      <c r="E7" s="36" t="s">
        <v>5</v>
      </c>
      <c r="F7" s="36" t="s">
        <v>6</v>
      </c>
      <c r="G7" s="36" t="s">
        <v>7</v>
      </c>
    </row>
    <row r="8" spans="1:7">
      <c r="A8" s="35">
        <v>1</v>
      </c>
      <c r="B8" s="2"/>
      <c r="C8" s="3" t="s">
        <v>155</v>
      </c>
      <c r="D8" s="39"/>
      <c r="E8" s="32"/>
      <c r="F8" s="40"/>
      <c r="G8" s="41"/>
    </row>
    <row r="9" spans="1:7" ht="39.75" customHeight="1">
      <c r="A9" s="37" t="s">
        <v>58</v>
      </c>
      <c r="B9" s="92" t="s">
        <v>71</v>
      </c>
      <c r="C9" s="104" t="s">
        <v>80</v>
      </c>
      <c r="D9" s="1" t="s">
        <v>72</v>
      </c>
      <c r="E9" s="7"/>
      <c r="F9" s="8">
        <v>6.52</v>
      </c>
      <c r="G9" s="9">
        <f>E9*F9</f>
        <v>0</v>
      </c>
    </row>
    <row r="10" spans="1:7" ht="25.5">
      <c r="A10" s="37" t="s">
        <v>65</v>
      </c>
      <c r="B10" s="1" t="s">
        <v>73</v>
      </c>
      <c r="C10" s="93" t="s">
        <v>81</v>
      </c>
      <c r="D10" s="1" t="s">
        <v>74</v>
      </c>
      <c r="E10" s="7"/>
      <c r="F10" s="103">
        <v>58.5</v>
      </c>
      <c r="G10" s="9">
        <f t="shared" ref="G10:G17" si="0">E10*F10</f>
        <v>0</v>
      </c>
    </row>
    <row r="11" spans="1:7" ht="25.5">
      <c r="A11" s="37" t="s">
        <v>92</v>
      </c>
      <c r="B11" s="1" t="s">
        <v>85</v>
      </c>
      <c r="C11" s="93" t="s">
        <v>77</v>
      </c>
      <c r="D11" s="1" t="s">
        <v>78</v>
      </c>
      <c r="E11" s="7"/>
      <c r="F11" s="8">
        <v>6</v>
      </c>
      <c r="G11" s="9">
        <f t="shared" si="0"/>
        <v>0</v>
      </c>
    </row>
    <row r="12" spans="1:7" ht="25.5">
      <c r="A12" s="37" t="s">
        <v>93</v>
      </c>
      <c r="B12" s="1" t="s">
        <v>79</v>
      </c>
      <c r="C12" s="93" t="s">
        <v>83</v>
      </c>
      <c r="D12" s="1" t="s">
        <v>74</v>
      </c>
      <c r="E12" s="7"/>
      <c r="F12" s="8">
        <v>8.4</v>
      </c>
      <c r="G12" s="9">
        <f t="shared" si="0"/>
        <v>0</v>
      </c>
    </row>
    <row r="13" spans="1:7" ht="25.5">
      <c r="A13" s="37" t="s">
        <v>94</v>
      </c>
      <c r="B13" s="1" t="s">
        <v>87</v>
      </c>
      <c r="C13" s="93" t="s">
        <v>88</v>
      </c>
      <c r="D13" s="1" t="s">
        <v>72</v>
      </c>
      <c r="E13" s="7"/>
      <c r="F13" s="8">
        <f>0.39</f>
        <v>0.39</v>
      </c>
      <c r="G13" s="9">
        <f t="shared" si="0"/>
        <v>0</v>
      </c>
    </row>
    <row r="14" spans="1:7" ht="38.25">
      <c r="A14" s="37" t="s">
        <v>95</v>
      </c>
      <c r="B14" s="1" t="s">
        <v>86</v>
      </c>
      <c r="C14" s="93" t="s">
        <v>89</v>
      </c>
      <c r="D14" s="1" t="s">
        <v>74</v>
      </c>
      <c r="E14" s="7"/>
      <c r="F14" s="8">
        <v>9.24</v>
      </c>
      <c r="G14" s="9">
        <f t="shared" si="0"/>
        <v>0</v>
      </c>
    </row>
    <row r="15" spans="1:7" ht="51">
      <c r="A15" s="37" t="s">
        <v>116</v>
      </c>
      <c r="B15" s="1" t="s">
        <v>114</v>
      </c>
      <c r="C15" s="93" t="s">
        <v>115</v>
      </c>
      <c r="D15" s="1" t="s">
        <v>74</v>
      </c>
      <c r="E15" s="7"/>
      <c r="F15" s="8">
        <v>4</v>
      </c>
      <c r="G15" s="9">
        <f t="shared" si="0"/>
        <v>0</v>
      </c>
    </row>
    <row r="16" spans="1:7" ht="25.5">
      <c r="A16" s="37" t="s">
        <v>148</v>
      </c>
      <c r="B16" s="1" t="s">
        <v>147</v>
      </c>
      <c r="C16" s="93" t="s">
        <v>149</v>
      </c>
      <c r="D16" s="1" t="s">
        <v>74</v>
      </c>
      <c r="E16" s="7"/>
      <c r="F16" s="8">
        <v>7.56</v>
      </c>
      <c r="G16" s="9">
        <f t="shared" si="0"/>
        <v>0</v>
      </c>
    </row>
    <row r="17" spans="1:8">
      <c r="A17" s="37" t="s">
        <v>167</v>
      </c>
      <c r="B17" s="1" t="s">
        <v>165</v>
      </c>
      <c r="C17" s="93" t="s">
        <v>166</v>
      </c>
      <c r="D17" s="1" t="s">
        <v>143</v>
      </c>
      <c r="E17" s="7"/>
      <c r="F17" s="8">
        <v>24</v>
      </c>
      <c r="G17" s="9">
        <f t="shared" si="0"/>
        <v>0</v>
      </c>
    </row>
    <row r="18" spans="1:8">
      <c r="A18" s="15"/>
      <c r="B18" s="15"/>
      <c r="C18" s="16" t="s">
        <v>8</v>
      </c>
      <c r="D18" s="15"/>
      <c r="E18" s="17"/>
      <c r="F18" s="18"/>
      <c r="G18" s="38">
        <f>SUM(G9:G17)</f>
        <v>0</v>
      </c>
    </row>
    <row r="19" spans="1:8" ht="25.5">
      <c r="A19" s="42">
        <v>2</v>
      </c>
      <c r="B19" s="42"/>
      <c r="C19" s="43" t="s">
        <v>57</v>
      </c>
      <c r="D19" s="44"/>
      <c r="E19" s="33"/>
      <c r="F19" s="45"/>
      <c r="G19" s="41"/>
    </row>
    <row r="20" spans="1:8" ht="15.75">
      <c r="A20" s="37" t="s">
        <v>96</v>
      </c>
      <c r="B20" s="1" t="s">
        <v>90</v>
      </c>
      <c r="C20" s="93" t="s">
        <v>91</v>
      </c>
      <c r="D20" s="1" t="s">
        <v>74</v>
      </c>
      <c r="E20" s="7"/>
      <c r="F20" s="8">
        <v>0.82499999999999996</v>
      </c>
      <c r="G20" s="9">
        <f>E20*F20</f>
        <v>0</v>
      </c>
    </row>
    <row r="21" spans="1:8" ht="25.5">
      <c r="A21" s="37" t="s">
        <v>97</v>
      </c>
      <c r="B21" s="1" t="s">
        <v>111</v>
      </c>
      <c r="C21" s="93" t="s">
        <v>110</v>
      </c>
      <c r="D21" s="1" t="s">
        <v>74</v>
      </c>
      <c r="E21" s="7"/>
      <c r="F21" s="8">
        <v>1.98</v>
      </c>
      <c r="G21" s="9">
        <f>E21*F21</f>
        <v>0</v>
      </c>
    </row>
    <row r="22" spans="1:8" ht="38.25">
      <c r="A22" s="37" t="s">
        <v>173</v>
      </c>
      <c r="B22" s="1" t="s">
        <v>169</v>
      </c>
      <c r="C22" s="93" t="s">
        <v>170</v>
      </c>
      <c r="D22" s="1" t="s">
        <v>78</v>
      </c>
      <c r="E22" s="7"/>
      <c r="F22" s="8">
        <v>1</v>
      </c>
      <c r="G22" s="9">
        <f t="shared" ref="G22:G23" si="1">E22*F22</f>
        <v>0</v>
      </c>
    </row>
    <row r="23" spans="1:8" ht="89.25">
      <c r="A23" s="37" t="s">
        <v>174</v>
      </c>
      <c r="B23" s="1" t="s">
        <v>171</v>
      </c>
      <c r="C23" s="93" t="s">
        <v>172</v>
      </c>
      <c r="D23" s="1" t="s">
        <v>78</v>
      </c>
      <c r="E23" s="7"/>
      <c r="F23" s="8">
        <v>1</v>
      </c>
      <c r="G23" s="9">
        <f t="shared" si="1"/>
        <v>0</v>
      </c>
    </row>
    <row r="24" spans="1:8">
      <c r="A24" s="15"/>
      <c r="B24" s="15"/>
      <c r="C24" s="16" t="s">
        <v>8</v>
      </c>
      <c r="D24" s="15"/>
      <c r="E24" s="17"/>
      <c r="F24" s="18"/>
      <c r="G24" s="38">
        <f>SUM(G20:G23)</f>
        <v>0</v>
      </c>
    </row>
    <row r="25" spans="1:8">
      <c r="A25" s="42">
        <v>3</v>
      </c>
      <c r="B25" s="42"/>
      <c r="C25" s="43" t="s">
        <v>64</v>
      </c>
      <c r="D25" s="44"/>
      <c r="E25" s="33"/>
      <c r="F25" s="45"/>
      <c r="G25" s="41"/>
    </row>
    <row r="26" spans="1:8" ht="63.75">
      <c r="A26" s="37" t="s">
        <v>98</v>
      </c>
      <c r="B26" s="1" t="s">
        <v>82</v>
      </c>
      <c r="C26" s="93" t="s">
        <v>84</v>
      </c>
      <c r="D26" s="1" t="s">
        <v>76</v>
      </c>
      <c r="E26" s="7"/>
      <c r="F26" s="103">
        <v>169.3</v>
      </c>
      <c r="G26" s="9">
        <f>E26*F26</f>
        <v>0</v>
      </c>
      <c r="H26" s="115"/>
    </row>
    <row r="27" spans="1:8">
      <c r="A27" s="15"/>
      <c r="B27" s="15"/>
      <c r="C27" s="16" t="s">
        <v>8</v>
      </c>
      <c r="D27" s="15"/>
      <c r="E27" s="17"/>
      <c r="F27" s="18"/>
      <c r="G27" s="38">
        <f>SUM(G26:G26)</f>
        <v>0</v>
      </c>
    </row>
    <row r="28" spans="1:8">
      <c r="A28" s="35">
        <v>4</v>
      </c>
      <c r="B28" s="2"/>
      <c r="C28" s="3" t="s">
        <v>101</v>
      </c>
      <c r="D28" s="39"/>
      <c r="E28" s="32"/>
      <c r="F28" s="40"/>
      <c r="G28" s="41"/>
    </row>
    <row r="29" spans="1:8" ht="25.5">
      <c r="A29" s="37" t="s">
        <v>99</v>
      </c>
      <c r="B29" s="1" t="s">
        <v>102</v>
      </c>
      <c r="C29" s="93" t="s">
        <v>103</v>
      </c>
      <c r="D29" s="1" t="s">
        <v>78</v>
      </c>
      <c r="E29" s="7"/>
      <c r="F29" s="8">
        <v>6</v>
      </c>
      <c r="G29" s="9">
        <f>E29*F29</f>
        <v>0</v>
      </c>
    </row>
    <row r="30" spans="1:8" ht="63.75">
      <c r="A30" s="37" t="s">
        <v>100</v>
      </c>
      <c r="B30" s="1" t="s">
        <v>113</v>
      </c>
      <c r="C30" s="93" t="s">
        <v>112</v>
      </c>
      <c r="D30" s="1" t="s">
        <v>78</v>
      </c>
      <c r="E30" s="7"/>
      <c r="F30" s="8">
        <v>6</v>
      </c>
      <c r="G30" s="9">
        <f>E30*F30</f>
        <v>0</v>
      </c>
    </row>
    <row r="31" spans="1:8">
      <c r="A31" s="37" t="s">
        <v>140</v>
      </c>
      <c r="B31" s="1" t="s">
        <v>142</v>
      </c>
      <c r="C31" s="93" t="s">
        <v>141</v>
      </c>
      <c r="D31" s="1" t="s">
        <v>143</v>
      </c>
      <c r="E31" s="7"/>
      <c r="F31" s="8">
        <v>4</v>
      </c>
      <c r="G31" s="9">
        <f>E31*F31</f>
        <v>0</v>
      </c>
    </row>
    <row r="32" spans="1:8">
      <c r="A32" s="15"/>
      <c r="B32" s="15"/>
      <c r="C32" s="16" t="s">
        <v>8</v>
      </c>
      <c r="D32" s="15"/>
      <c r="E32" s="17"/>
      <c r="F32" s="18"/>
      <c r="G32" s="38">
        <f>SUM(G29:G31)</f>
        <v>0</v>
      </c>
    </row>
    <row r="33" spans="1:7">
      <c r="A33" s="35">
        <v>5</v>
      </c>
      <c r="B33" s="2"/>
      <c r="C33" s="3" t="s">
        <v>56</v>
      </c>
      <c r="D33" s="39"/>
      <c r="E33" s="32"/>
      <c r="F33" s="40"/>
      <c r="G33" s="41"/>
    </row>
    <row r="34" spans="1:7" ht="63.75">
      <c r="A34" s="37" t="s">
        <v>118</v>
      </c>
      <c r="B34" s="1" t="s">
        <v>109</v>
      </c>
      <c r="C34" s="94" t="s">
        <v>108</v>
      </c>
      <c r="D34" s="1" t="s">
        <v>78</v>
      </c>
      <c r="E34" s="7"/>
      <c r="F34" s="8">
        <v>4</v>
      </c>
      <c r="G34" s="9">
        <f>E34*F34</f>
        <v>0</v>
      </c>
    </row>
    <row r="35" spans="1:7">
      <c r="A35" s="15"/>
      <c r="B35" s="15"/>
      <c r="C35" s="16" t="s">
        <v>8</v>
      </c>
      <c r="D35" s="15"/>
      <c r="E35" s="17"/>
      <c r="F35" s="18"/>
      <c r="G35" s="38">
        <f>SUM(G34:G34)</f>
        <v>0</v>
      </c>
    </row>
    <row r="36" spans="1:7">
      <c r="A36" s="35">
        <v>6</v>
      </c>
      <c r="B36" s="2"/>
      <c r="C36" s="3" t="s">
        <v>117</v>
      </c>
      <c r="D36" s="39"/>
      <c r="E36" s="32"/>
      <c r="F36" s="40"/>
      <c r="G36" s="41"/>
    </row>
    <row r="37" spans="1:7" ht="38.25">
      <c r="A37" s="37" t="s">
        <v>119</v>
      </c>
      <c r="B37" s="1" t="s">
        <v>156</v>
      </c>
      <c r="C37" s="93" t="s">
        <v>158</v>
      </c>
      <c r="D37" s="1" t="s">
        <v>76</v>
      </c>
      <c r="E37" s="7"/>
      <c r="F37" s="103">
        <v>91.9</v>
      </c>
      <c r="G37" s="9">
        <f t="shared" ref="G37:G42" si="2">E37*F37</f>
        <v>0</v>
      </c>
    </row>
    <row r="38" spans="1:7" ht="38.25">
      <c r="A38" s="37" t="s">
        <v>120</v>
      </c>
      <c r="B38" s="1" t="s">
        <v>157</v>
      </c>
      <c r="C38" s="93" t="s">
        <v>159</v>
      </c>
      <c r="D38" s="1" t="s">
        <v>76</v>
      </c>
      <c r="E38" s="7"/>
      <c r="F38" s="103">
        <v>91.9</v>
      </c>
      <c r="G38" s="9">
        <f t="shared" si="2"/>
        <v>0</v>
      </c>
    </row>
    <row r="39" spans="1:7" ht="76.5">
      <c r="A39" s="37" t="s">
        <v>121</v>
      </c>
      <c r="B39" s="1" t="s">
        <v>104</v>
      </c>
      <c r="C39" s="93" t="s">
        <v>107</v>
      </c>
      <c r="D39" s="1" t="s">
        <v>76</v>
      </c>
      <c r="E39" s="7"/>
      <c r="F39" s="103">
        <v>91.9</v>
      </c>
      <c r="G39" s="9">
        <f t="shared" si="2"/>
        <v>0</v>
      </c>
    </row>
    <row r="40" spans="1:7">
      <c r="A40" s="37" t="s">
        <v>135</v>
      </c>
      <c r="B40" s="1" t="s">
        <v>162</v>
      </c>
      <c r="C40" s="93" t="s">
        <v>163</v>
      </c>
      <c r="D40" s="1" t="s">
        <v>75</v>
      </c>
      <c r="E40" s="7"/>
      <c r="F40" s="103">
        <v>65</v>
      </c>
      <c r="G40" s="9">
        <f t="shared" si="2"/>
        <v>0</v>
      </c>
    </row>
    <row r="41" spans="1:7" ht="25.5">
      <c r="A41" s="37" t="s">
        <v>160</v>
      </c>
      <c r="B41" s="1" t="s">
        <v>105</v>
      </c>
      <c r="C41" s="94" t="s">
        <v>106</v>
      </c>
      <c r="D41" s="1" t="s">
        <v>75</v>
      </c>
      <c r="E41" s="7"/>
      <c r="F41" s="103">
        <v>65</v>
      </c>
      <c r="G41" s="9">
        <f t="shared" si="2"/>
        <v>0</v>
      </c>
    </row>
    <row r="42" spans="1:7" ht="38.25">
      <c r="A42" s="37" t="s">
        <v>161</v>
      </c>
      <c r="B42" s="1" t="s">
        <v>134</v>
      </c>
      <c r="C42" s="94" t="s">
        <v>136</v>
      </c>
      <c r="D42" s="1" t="s">
        <v>76</v>
      </c>
      <c r="E42" s="7"/>
      <c r="F42" s="103">
        <v>32.76</v>
      </c>
      <c r="G42" s="9">
        <f t="shared" si="2"/>
        <v>0</v>
      </c>
    </row>
    <row r="43" spans="1:7">
      <c r="A43" s="15"/>
      <c r="B43" s="15"/>
      <c r="C43" s="16" t="s">
        <v>8</v>
      </c>
      <c r="D43" s="15"/>
      <c r="E43" s="17"/>
      <c r="F43" s="18"/>
      <c r="G43" s="38">
        <f>SUM(G37:G42)</f>
        <v>0</v>
      </c>
    </row>
    <row r="44" spans="1:7">
      <c r="A44" s="35">
        <v>7</v>
      </c>
      <c r="B44" s="2"/>
      <c r="C44" s="3" t="s">
        <v>122</v>
      </c>
      <c r="D44" s="39"/>
      <c r="E44" s="32"/>
      <c r="F44" s="40"/>
      <c r="G44" s="41"/>
    </row>
    <row r="45" spans="1:7" ht="25.5">
      <c r="A45" s="37" t="s">
        <v>124</v>
      </c>
      <c r="B45" s="1" t="s">
        <v>125</v>
      </c>
      <c r="C45" s="94" t="s">
        <v>123</v>
      </c>
      <c r="D45" s="1" t="s">
        <v>76</v>
      </c>
      <c r="E45" s="7"/>
      <c r="F45" s="8">
        <v>8.4</v>
      </c>
      <c r="G45" s="9">
        <f>E45*F45</f>
        <v>0</v>
      </c>
    </row>
    <row r="46" spans="1:7">
      <c r="A46" s="15"/>
      <c r="B46" s="15"/>
      <c r="C46" s="16" t="s">
        <v>8</v>
      </c>
      <c r="D46" s="15"/>
      <c r="E46" s="17"/>
      <c r="F46" s="18"/>
      <c r="G46" s="38">
        <f>SUM(G45:G45)</f>
        <v>0</v>
      </c>
    </row>
    <row r="47" spans="1:7">
      <c r="A47" s="116" t="s">
        <v>9</v>
      </c>
      <c r="B47" s="117"/>
      <c r="C47" s="117"/>
      <c r="D47" s="117"/>
      <c r="E47" s="117"/>
      <c r="F47" s="118"/>
      <c r="G47" s="46">
        <f>G18+G24+G27+G32+G35+G43+G46</f>
        <v>0</v>
      </c>
    </row>
    <row r="48" spans="1:7">
      <c r="A48" s="116" t="s">
        <v>10</v>
      </c>
      <c r="B48" s="117"/>
      <c r="C48" s="117"/>
      <c r="D48" s="117"/>
      <c r="E48" s="118"/>
      <c r="F48" s="48">
        <f>BDI!H41</f>
        <v>0.10504595316550591</v>
      </c>
      <c r="G48" s="47">
        <f>G47*F48</f>
        <v>0</v>
      </c>
    </row>
    <row r="49" spans="1:7">
      <c r="A49" s="119" t="s">
        <v>11</v>
      </c>
      <c r="B49" s="120"/>
      <c r="C49" s="120"/>
      <c r="D49" s="120"/>
      <c r="E49" s="120"/>
      <c r="F49" s="121"/>
      <c r="G49" s="19">
        <f>G47+G48</f>
        <v>0</v>
      </c>
    </row>
    <row r="50" spans="1:7">
      <c r="A50" s="20"/>
      <c r="B50" s="20"/>
      <c r="C50" s="20"/>
      <c r="D50" s="20"/>
      <c r="E50" s="20"/>
      <c r="F50" s="20"/>
      <c r="G50" s="20"/>
    </row>
    <row r="51" spans="1:7">
      <c r="A51" s="20"/>
      <c r="B51" s="20"/>
      <c r="C51" s="20"/>
      <c r="D51" s="20"/>
      <c r="E51" s="20"/>
      <c r="F51" s="20"/>
      <c r="G51" s="88"/>
    </row>
    <row r="52" spans="1:7">
      <c r="A52" s="20"/>
      <c r="B52" s="4"/>
      <c r="C52" s="5"/>
      <c r="D52" s="6"/>
      <c r="E52" s="20"/>
      <c r="F52" s="20"/>
      <c r="G52" s="55"/>
    </row>
    <row r="53" spans="1:7">
      <c r="A53" s="20"/>
      <c r="F53" s="20"/>
      <c r="G53" s="20"/>
    </row>
    <row r="54" spans="1:7">
      <c r="A54" s="20"/>
      <c r="F54" s="20"/>
      <c r="G54" s="20"/>
    </row>
    <row r="55" spans="1:7">
      <c r="A55" s="20"/>
      <c r="F55" s="20"/>
      <c r="G55" s="20"/>
    </row>
    <row r="56" spans="1:7">
      <c r="A56" s="20"/>
      <c r="B56" s="20"/>
      <c r="C56" s="20"/>
      <c r="D56" s="20"/>
      <c r="E56" s="20"/>
      <c r="F56" s="20"/>
      <c r="G56" s="20"/>
    </row>
    <row r="57" spans="1:7">
      <c r="A57" s="20"/>
      <c r="B57" s="20"/>
      <c r="C57" s="20"/>
      <c r="D57" s="20"/>
      <c r="E57" s="20"/>
      <c r="F57" s="20"/>
      <c r="G57" s="20"/>
    </row>
    <row r="58" spans="1:7">
      <c r="A58" s="20"/>
      <c r="B58" s="20"/>
      <c r="C58" s="20"/>
      <c r="D58" s="20"/>
      <c r="E58" s="20"/>
      <c r="F58" s="20"/>
      <c r="G58" s="20"/>
    </row>
    <row r="59" spans="1:7">
      <c r="A59" s="20"/>
      <c r="B59" s="20"/>
      <c r="C59" s="20"/>
      <c r="D59" s="20"/>
      <c r="E59" s="20"/>
      <c r="F59" s="20"/>
      <c r="G59" s="20"/>
    </row>
    <row r="60" spans="1:7">
      <c r="A60" s="20"/>
      <c r="B60" s="20"/>
      <c r="C60" s="20"/>
      <c r="D60" s="20"/>
      <c r="E60" s="20"/>
      <c r="F60" s="20"/>
      <c r="G60" s="20"/>
    </row>
    <row r="61" spans="1:7">
      <c r="A61" s="20"/>
      <c r="B61" s="20"/>
      <c r="C61" s="20"/>
      <c r="D61" s="20"/>
      <c r="E61" s="20"/>
      <c r="F61" s="20"/>
      <c r="G61" s="20"/>
    </row>
  </sheetData>
  <mergeCells count="3">
    <mergeCell ref="A47:F47"/>
    <mergeCell ref="A48:E48"/>
    <mergeCell ref="A49:F49"/>
  </mergeCells>
  <pageMargins left="0.98425196850393704" right="0.39370078740157483" top="0.39370078740157483" bottom="0.39370078740157483" header="0.31496062992125984" footer="0.31496062992125984"/>
  <pageSetup paperSize="9" orientation="landscape" r:id="rId1"/>
  <rowBreaks count="1" manualBreakCount="1">
    <brk id="2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42"/>
  <sheetViews>
    <sheetView view="pageBreakPreview" topLeftCell="A22" zoomScale="90" zoomScaleSheetLayoutView="90" workbookViewId="0">
      <selection activeCell="D5" sqref="D5"/>
    </sheetView>
  </sheetViews>
  <sheetFormatPr defaultRowHeight="15"/>
  <cols>
    <col min="7" max="7" width="17.85546875" customWidth="1"/>
    <col min="8" max="8" width="9.140625" customWidth="1"/>
  </cols>
  <sheetData>
    <row r="1" spans="1:8" ht="18.75">
      <c r="A1" s="162" t="s">
        <v>12</v>
      </c>
      <c r="B1" s="162"/>
      <c r="C1" s="162"/>
      <c r="D1" s="162"/>
      <c r="E1" s="162"/>
      <c r="F1" s="162"/>
      <c r="G1" s="162"/>
      <c r="H1" s="162"/>
    </row>
    <row r="2" spans="1:8">
      <c r="A2" s="124" t="s">
        <v>13</v>
      </c>
      <c r="B2" s="125"/>
      <c r="C2" s="125"/>
      <c r="D2" s="125"/>
      <c r="E2" s="125"/>
      <c r="F2" s="125"/>
      <c r="G2" s="125"/>
      <c r="H2" s="126"/>
    </row>
    <row r="3" spans="1:8">
      <c r="A3" s="74" t="s">
        <v>14</v>
      </c>
      <c r="B3" s="158" t="s">
        <v>15</v>
      </c>
      <c r="C3" s="159"/>
      <c r="D3" s="74" t="s">
        <v>16</v>
      </c>
      <c r="E3" s="75"/>
      <c r="F3" s="75"/>
      <c r="G3" s="75"/>
      <c r="H3" s="75"/>
    </row>
    <row r="4" spans="1:8">
      <c r="A4" s="74">
        <v>1</v>
      </c>
      <c r="B4" s="158" t="s">
        <v>17</v>
      </c>
      <c r="C4" s="159"/>
      <c r="D4" s="76">
        <v>0.5</v>
      </c>
      <c r="E4" s="75"/>
      <c r="F4" s="75"/>
      <c r="G4" s="75"/>
      <c r="H4" s="75"/>
    </row>
    <row r="5" spans="1:8">
      <c r="A5" s="74">
        <v>2</v>
      </c>
      <c r="B5" s="158" t="s">
        <v>18</v>
      </c>
      <c r="C5" s="159"/>
      <c r="D5" s="76">
        <v>0.65</v>
      </c>
      <c r="E5" s="75"/>
      <c r="F5" s="75"/>
      <c r="G5" s="75"/>
      <c r="H5" s="75"/>
    </row>
    <row r="6" spans="1:8">
      <c r="A6" s="74">
        <v>3</v>
      </c>
      <c r="B6" s="158" t="s">
        <v>19</v>
      </c>
      <c r="C6" s="159"/>
      <c r="D6" s="76">
        <v>3</v>
      </c>
      <c r="E6" s="75"/>
      <c r="F6" s="75"/>
      <c r="G6" s="75"/>
      <c r="H6" s="75"/>
    </row>
    <row r="7" spans="1:8">
      <c r="A7" s="74">
        <v>4</v>
      </c>
      <c r="B7" s="158" t="s">
        <v>20</v>
      </c>
      <c r="C7" s="159"/>
      <c r="D7" s="76">
        <v>3</v>
      </c>
      <c r="E7" s="75"/>
      <c r="F7" s="75"/>
      <c r="G7" s="75"/>
      <c r="H7" s="75"/>
    </row>
    <row r="8" spans="1:8">
      <c r="A8" s="74">
        <v>5</v>
      </c>
      <c r="B8" s="158" t="s">
        <v>21</v>
      </c>
      <c r="C8" s="159"/>
      <c r="D8" s="76">
        <v>1</v>
      </c>
      <c r="E8" s="75"/>
      <c r="F8" s="75"/>
      <c r="G8" s="75"/>
      <c r="H8" s="75"/>
    </row>
    <row r="9" spans="1:8">
      <c r="A9" s="74">
        <v>6</v>
      </c>
      <c r="B9" s="158" t="s">
        <v>22</v>
      </c>
      <c r="C9" s="159"/>
      <c r="D9" s="76">
        <v>0.5</v>
      </c>
      <c r="E9" s="75"/>
      <c r="F9" s="75"/>
      <c r="G9" s="75"/>
      <c r="H9" s="75"/>
    </row>
    <row r="10" spans="1:8">
      <c r="A10" s="74">
        <v>7</v>
      </c>
      <c r="B10" s="158" t="s">
        <v>23</v>
      </c>
      <c r="C10" s="159"/>
      <c r="D10" s="76">
        <v>0.8</v>
      </c>
      <c r="E10" s="75"/>
      <c r="F10" s="75"/>
      <c r="G10" s="75"/>
      <c r="H10" s="75"/>
    </row>
    <row r="11" spans="1:8" ht="27.75" customHeight="1">
      <c r="A11" s="127" t="s">
        <v>24</v>
      </c>
      <c r="B11" s="160"/>
      <c r="C11" s="160"/>
      <c r="D11" s="160"/>
      <c r="E11" s="160"/>
      <c r="F11" s="160"/>
      <c r="G11" s="160"/>
      <c r="H11" s="161"/>
    </row>
    <row r="12" spans="1:8" ht="22.5">
      <c r="A12" s="151" t="s">
        <v>25</v>
      </c>
      <c r="B12" s="152"/>
      <c r="C12" s="152"/>
      <c r="D12" s="152"/>
      <c r="E12" s="152"/>
      <c r="F12" s="152"/>
      <c r="G12" s="153"/>
      <c r="H12" s="77" t="s">
        <v>26</v>
      </c>
    </row>
    <row r="13" spans="1:8">
      <c r="A13" s="127" t="s">
        <v>27</v>
      </c>
      <c r="B13" s="128"/>
      <c r="C13" s="128"/>
      <c r="D13" s="128"/>
      <c r="E13" s="128"/>
      <c r="F13" s="128"/>
      <c r="G13" s="129"/>
      <c r="H13" s="78">
        <f>D4</f>
        <v>0.5</v>
      </c>
    </row>
    <row r="14" spans="1:8">
      <c r="A14" s="127" t="s">
        <v>28</v>
      </c>
      <c r="B14" s="128"/>
      <c r="C14" s="128"/>
      <c r="D14" s="128"/>
      <c r="E14" s="128"/>
      <c r="F14" s="128"/>
      <c r="G14" s="129"/>
      <c r="H14" s="78">
        <v>0.32</v>
      </c>
    </row>
    <row r="15" spans="1:8">
      <c r="A15" s="79" t="s">
        <v>29</v>
      </c>
      <c r="B15" s="80"/>
      <c r="C15" s="80"/>
      <c r="D15" s="80"/>
      <c r="E15" s="80"/>
      <c r="F15" s="81"/>
      <c r="G15" s="82"/>
      <c r="H15" s="78">
        <v>0</v>
      </c>
    </row>
    <row r="16" spans="1:8">
      <c r="A16" s="130" t="s">
        <v>30</v>
      </c>
      <c r="B16" s="131"/>
      <c r="C16" s="131"/>
      <c r="D16" s="131"/>
      <c r="E16" s="131"/>
      <c r="F16" s="131"/>
      <c r="G16" s="131"/>
      <c r="H16" s="78">
        <f>SUM(H13:H15)</f>
        <v>0.82000000000000006</v>
      </c>
    </row>
    <row r="17" spans="1:8">
      <c r="A17" s="148" t="s">
        <v>31</v>
      </c>
      <c r="B17" s="149"/>
      <c r="C17" s="149"/>
      <c r="D17" s="149"/>
      <c r="E17" s="149"/>
      <c r="F17" s="149"/>
      <c r="G17" s="149"/>
      <c r="H17" s="150"/>
    </row>
    <row r="18" spans="1:8" ht="22.5">
      <c r="A18" s="151" t="s">
        <v>25</v>
      </c>
      <c r="B18" s="152"/>
      <c r="C18" s="152"/>
      <c r="D18" s="152"/>
      <c r="E18" s="152"/>
      <c r="F18" s="152"/>
      <c r="G18" s="153"/>
      <c r="H18" s="77" t="s">
        <v>26</v>
      </c>
    </row>
    <row r="19" spans="1:8">
      <c r="A19" s="127" t="s">
        <v>32</v>
      </c>
      <c r="B19" s="128"/>
      <c r="C19" s="128"/>
      <c r="D19" s="128"/>
      <c r="E19" s="128"/>
      <c r="F19" s="128"/>
      <c r="G19" s="129"/>
      <c r="H19" s="78">
        <f>D8</f>
        <v>1</v>
      </c>
    </row>
    <row r="20" spans="1:8">
      <c r="A20" s="130" t="s">
        <v>33</v>
      </c>
      <c r="B20" s="131"/>
      <c r="C20" s="131"/>
      <c r="D20" s="131"/>
      <c r="E20" s="131"/>
      <c r="F20" s="131"/>
      <c r="G20" s="131"/>
      <c r="H20" s="78">
        <f>SUM(H19)</f>
        <v>1</v>
      </c>
    </row>
    <row r="21" spans="1:8">
      <c r="A21" s="148" t="s">
        <v>34</v>
      </c>
      <c r="B21" s="149"/>
      <c r="C21" s="149"/>
      <c r="D21" s="149"/>
      <c r="E21" s="149"/>
      <c r="F21" s="149"/>
      <c r="G21" s="149"/>
      <c r="H21" s="150"/>
    </row>
    <row r="22" spans="1:8" ht="22.5">
      <c r="A22" s="151" t="s">
        <v>25</v>
      </c>
      <c r="B22" s="152"/>
      <c r="C22" s="152"/>
      <c r="D22" s="152"/>
      <c r="E22" s="152"/>
      <c r="F22" s="152"/>
      <c r="G22" s="153"/>
      <c r="H22" s="77" t="s">
        <v>26</v>
      </c>
    </row>
    <row r="23" spans="1:8">
      <c r="A23" s="148" t="s">
        <v>35</v>
      </c>
      <c r="B23" s="149"/>
      <c r="C23" s="149"/>
      <c r="D23" s="149"/>
      <c r="E23" s="149"/>
      <c r="F23" s="149"/>
      <c r="G23" s="150"/>
      <c r="H23" s="78">
        <f>D10</f>
        <v>0.8</v>
      </c>
    </row>
    <row r="24" spans="1:8">
      <c r="A24" s="130" t="s">
        <v>36</v>
      </c>
      <c r="B24" s="131"/>
      <c r="C24" s="131"/>
      <c r="D24" s="131"/>
      <c r="E24" s="131"/>
      <c r="F24" s="131"/>
      <c r="G24" s="131"/>
      <c r="H24" s="78">
        <f>SUM(H23)</f>
        <v>0.8</v>
      </c>
    </row>
    <row r="25" spans="1:8">
      <c r="A25" s="148" t="s">
        <v>37</v>
      </c>
      <c r="B25" s="154"/>
      <c r="C25" s="154"/>
      <c r="D25" s="154"/>
      <c r="E25" s="154"/>
      <c r="F25" s="154"/>
      <c r="G25" s="155"/>
      <c r="H25" s="83"/>
    </row>
    <row r="26" spans="1:8">
      <c r="A26" s="148" t="s">
        <v>38</v>
      </c>
      <c r="B26" s="154"/>
      <c r="C26" s="154"/>
      <c r="D26" s="154"/>
      <c r="E26" s="154"/>
      <c r="F26" s="154"/>
      <c r="G26" s="155"/>
      <c r="H26" s="76">
        <f>D9</f>
        <v>0.5</v>
      </c>
    </row>
    <row r="27" spans="1:8">
      <c r="A27" s="130" t="s">
        <v>39</v>
      </c>
      <c r="B27" s="156"/>
      <c r="C27" s="156"/>
      <c r="D27" s="156"/>
      <c r="E27" s="156"/>
      <c r="F27" s="156"/>
      <c r="G27" s="157"/>
      <c r="H27" s="76">
        <f>H26</f>
        <v>0.5</v>
      </c>
    </row>
    <row r="28" spans="1:8">
      <c r="A28" s="148" t="s">
        <v>40</v>
      </c>
      <c r="B28" s="149"/>
      <c r="C28" s="149"/>
      <c r="D28" s="149"/>
      <c r="E28" s="149"/>
      <c r="F28" s="149"/>
      <c r="G28" s="149"/>
      <c r="H28" s="150"/>
    </row>
    <row r="29" spans="1:8" ht="22.5">
      <c r="A29" s="151" t="s">
        <v>25</v>
      </c>
      <c r="B29" s="152"/>
      <c r="C29" s="152"/>
      <c r="D29" s="152"/>
      <c r="E29" s="152"/>
      <c r="F29" s="152"/>
      <c r="G29" s="153"/>
      <c r="H29" s="77" t="s">
        <v>26</v>
      </c>
    </row>
    <row r="30" spans="1:8">
      <c r="A30" s="127" t="s">
        <v>41</v>
      </c>
      <c r="B30" s="128"/>
      <c r="C30" s="128"/>
      <c r="D30" s="128"/>
      <c r="E30" s="128"/>
      <c r="F30" s="128"/>
      <c r="G30" s="129"/>
      <c r="H30" s="78">
        <f>D7</f>
        <v>3</v>
      </c>
    </row>
    <row r="31" spans="1:8" ht="21.75" customHeight="1">
      <c r="A31" s="127" t="s">
        <v>42</v>
      </c>
      <c r="B31" s="128"/>
      <c r="C31" s="128"/>
      <c r="D31" s="128"/>
      <c r="E31" s="128"/>
      <c r="F31" s="128"/>
      <c r="G31" s="129"/>
      <c r="H31" s="78">
        <f>D6</f>
        <v>3</v>
      </c>
    </row>
    <row r="32" spans="1:8">
      <c r="A32" s="127" t="s">
        <v>43</v>
      </c>
      <c r="B32" s="128"/>
      <c r="C32" s="128"/>
      <c r="D32" s="128"/>
      <c r="E32" s="128"/>
      <c r="F32" s="128"/>
      <c r="G32" s="129"/>
      <c r="H32" s="78">
        <f>D5</f>
        <v>0.65</v>
      </c>
    </row>
    <row r="33" spans="1:8">
      <c r="A33" s="130" t="s">
        <v>44</v>
      </c>
      <c r="B33" s="131"/>
      <c r="C33" s="131"/>
      <c r="D33" s="131"/>
      <c r="E33" s="131"/>
      <c r="F33" s="131"/>
      <c r="G33" s="132"/>
      <c r="H33" s="78">
        <f>SUM(H30:H32)</f>
        <v>6.65</v>
      </c>
    </row>
    <row r="34" spans="1:8">
      <c r="A34" s="133" t="s">
        <v>45</v>
      </c>
      <c r="B34" s="133"/>
      <c r="C34" s="133"/>
      <c r="D34" s="133"/>
      <c r="E34" s="133"/>
      <c r="F34" s="133"/>
      <c r="G34" s="133"/>
      <c r="H34" s="133"/>
    </row>
    <row r="35" spans="1:8">
      <c r="A35" s="134" t="s">
        <v>46</v>
      </c>
      <c r="B35" s="125" t="s">
        <v>47</v>
      </c>
      <c r="C35" s="125"/>
      <c r="D35" s="125"/>
      <c r="E35" s="125"/>
      <c r="F35" s="125"/>
      <c r="G35" s="137" t="s">
        <v>48</v>
      </c>
      <c r="H35" s="140" t="s">
        <v>49</v>
      </c>
    </row>
    <row r="36" spans="1:8">
      <c r="A36" s="135"/>
      <c r="B36" s="143"/>
      <c r="C36" s="145" t="s">
        <v>50</v>
      </c>
      <c r="D36" s="146"/>
      <c r="E36" s="146"/>
      <c r="F36" s="146"/>
      <c r="G36" s="138"/>
      <c r="H36" s="141"/>
    </row>
    <row r="37" spans="1:8" ht="11.25" customHeight="1">
      <c r="A37" s="136"/>
      <c r="B37" s="144"/>
      <c r="C37" s="147"/>
      <c r="D37" s="147"/>
      <c r="E37" s="147"/>
      <c r="F37" s="147"/>
      <c r="G37" s="139"/>
      <c r="H37" s="142"/>
    </row>
    <row r="38" spans="1:8" ht="26.25" customHeight="1">
      <c r="A38" s="122" t="s">
        <v>51</v>
      </c>
      <c r="B38" s="122"/>
      <c r="C38" s="122"/>
      <c r="D38" s="122"/>
      <c r="E38" s="122"/>
      <c r="F38" s="122"/>
      <c r="G38" s="122"/>
      <c r="H38" s="122"/>
    </row>
    <row r="39" spans="1:8" ht="30.75" customHeight="1">
      <c r="A39" s="122" t="s">
        <v>52</v>
      </c>
      <c r="B39" s="122"/>
      <c r="C39" s="122"/>
      <c r="D39" s="122"/>
      <c r="E39" s="122"/>
      <c r="F39" s="122"/>
      <c r="G39" s="122"/>
      <c r="H39" s="122"/>
    </row>
    <row r="40" spans="1:8" ht="25.5" customHeight="1">
      <c r="A40" s="123" t="s">
        <v>53</v>
      </c>
      <c r="B40" s="123"/>
      <c r="C40" s="123"/>
      <c r="D40" s="84"/>
      <c r="E40" s="85"/>
      <c r="F40" s="85"/>
      <c r="G40" s="85"/>
      <c r="H40" s="85"/>
    </row>
    <row r="41" spans="1:8" ht="25.5" customHeight="1">
      <c r="A41" s="123" t="s">
        <v>54</v>
      </c>
      <c r="B41" s="123"/>
      <c r="C41" s="123"/>
      <c r="D41" s="84"/>
      <c r="E41" s="124" t="s">
        <v>55</v>
      </c>
      <c r="F41" s="125"/>
      <c r="G41" s="126"/>
      <c r="H41" s="86">
        <f>((1+H16/100)*(1+H20/100)*(1+H24/100)*(1+H27/100)/(1-H33/100))-1</f>
        <v>0.10504595316550591</v>
      </c>
    </row>
    <row r="42" spans="1:8">
      <c r="A42" s="21"/>
      <c r="B42" s="22"/>
      <c r="C42" s="23"/>
      <c r="D42" s="23"/>
      <c r="E42" s="49"/>
      <c r="F42" s="49"/>
      <c r="G42" s="49"/>
      <c r="H42" s="50"/>
    </row>
  </sheetData>
  <mergeCells count="44">
    <mergeCell ref="B5:C5"/>
    <mergeCell ref="A1:H1"/>
    <mergeCell ref="A2:H2"/>
    <mergeCell ref="B3:C3"/>
    <mergeCell ref="B4:C4"/>
    <mergeCell ref="A18:G18"/>
    <mergeCell ref="B6:C6"/>
    <mergeCell ref="B7:C7"/>
    <mergeCell ref="B8:C8"/>
    <mergeCell ref="B9:C9"/>
    <mergeCell ref="B10:C10"/>
    <mergeCell ref="A11:H11"/>
    <mergeCell ref="A12:G12"/>
    <mergeCell ref="A13:G13"/>
    <mergeCell ref="A14:G14"/>
    <mergeCell ref="A16:G16"/>
    <mergeCell ref="A17:H17"/>
    <mergeCell ref="A30:G30"/>
    <mergeCell ref="A19:G19"/>
    <mergeCell ref="A20:G20"/>
    <mergeCell ref="A21:H21"/>
    <mergeCell ref="A22:G22"/>
    <mergeCell ref="A23:G23"/>
    <mergeCell ref="A24:G24"/>
    <mergeCell ref="A25:G25"/>
    <mergeCell ref="A26:G26"/>
    <mergeCell ref="A27:G27"/>
    <mergeCell ref="A28:H28"/>
    <mergeCell ref="A29:G29"/>
    <mergeCell ref="A31:G31"/>
    <mergeCell ref="A32:G32"/>
    <mergeCell ref="A33:G33"/>
    <mergeCell ref="A34:H34"/>
    <mergeCell ref="A35:A37"/>
    <mergeCell ref="B35:F35"/>
    <mergeCell ref="G35:G37"/>
    <mergeCell ref="H35:H37"/>
    <mergeCell ref="B36:B37"/>
    <mergeCell ref="C36:F37"/>
    <mergeCell ref="A38:H38"/>
    <mergeCell ref="A39:H39"/>
    <mergeCell ref="A40:C40"/>
    <mergeCell ref="A41:C41"/>
    <mergeCell ref="E41:G41"/>
  </mergeCells>
  <pageMargins left="1.1023622047244095" right="0.51181102362204722" top="0.98425196850393704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5"/>
  <sheetViews>
    <sheetView view="pageBreakPreview" zoomScale="90" zoomScaleSheetLayoutView="90" workbookViewId="0">
      <selection activeCell="L9" sqref="L9"/>
    </sheetView>
  </sheetViews>
  <sheetFormatPr defaultRowHeight="15"/>
  <cols>
    <col min="1" max="1" width="5.85546875" customWidth="1"/>
    <col min="2" max="2" width="15.42578125" bestFit="1" customWidth="1"/>
    <col min="3" max="3" width="59" customWidth="1"/>
    <col min="4" max="4" width="5.42578125" bestFit="1" customWidth="1"/>
    <col min="5" max="5" width="32.42578125" customWidth="1"/>
    <col min="6" max="6" width="12.140625" bestFit="1" customWidth="1"/>
    <col min="10" max="10" width="10.85546875" bestFit="1" customWidth="1"/>
  </cols>
  <sheetData>
    <row r="1" spans="1:6" ht="18.75">
      <c r="A1" s="56" t="s">
        <v>0</v>
      </c>
      <c r="B1" s="57"/>
      <c r="C1" s="58"/>
      <c r="D1" s="59"/>
      <c r="E1" s="60"/>
      <c r="F1" s="61"/>
    </row>
    <row r="2" spans="1:6" ht="18.75">
      <c r="A2" s="107" t="s">
        <v>67</v>
      </c>
      <c r="B2" s="109"/>
      <c r="C2" s="65"/>
      <c r="D2" s="59"/>
      <c r="E2" s="60"/>
      <c r="F2" s="61"/>
    </row>
    <row r="3" spans="1:6" ht="18.75">
      <c r="A3" s="107" t="s">
        <v>69</v>
      </c>
      <c r="B3" s="106"/>
      <c r="C3" s="108"/>
      <c r="D3" s="59"/>
      <c r="E3" s="60"/>
      <c r="F3" s="61"/>
    </row>
    <row r="4" spans="1:6" ht="18.75">
      <c r="A4" s="107" t="str">
        <f>Orçamento!A4</f>
        <v>Local: Rua dos Araújos, 100 - Centro</v>
      </c>
      <c r="B4" s="106"/>
      <c r="C4" s="108"/>
      <c r="D4" s="59"/>
      <c r="E4" s="60"/>
      <c r="F4" s="61"/>
    </row>
    <row r="5" spans="1:6" ht="18.75">
      <c r="A5" s="66"/>
      <c r="B5" s="67"/>
      <c r="C5" s="114" t="str">
        <f>Orçamento!C5</f>
        <v>DATA: SET/2018</v>
      </c>
      <c r="D5" s="59"/>
      <c r="E5" s="60"/>
      <c r="F5" s="61"/>
    </row>
    <row r="6" spans="1:6">
      <c r="A6" s="59"/>
      <c r="B6" s="68"/>
      <c r="C6" s="69"/>
      <c r="D6" s="68"/>
      <c r="E6" s="70"/>
      <c r="F6" s="61"/>
    </row>
    <row r="7" spans="1:6">
      <c r="A7" s="35" t="s">
        <v>2</v>
      </c>
      <c r="B7" s="87" t="str">
        <f>Orçamento!B7</f>
        <v>Cód. EMOP</v>
      </c>
      <c r="C7" s="35" t="s">
        <v>3</v>
      </c>
      <c r="D7" s="35" t="s">
        <v>4</v>
      </c>
      <c r="E7" s="36" t="s">
        <v>68</v>
      </c>
      <c r="F7" s="36" t="s">
        <v>6</v>
      </c>
    </row>
    <row r="8" spans="1:6">
      <c r="A8" s="35">
        <f>Orçamento!A8</f>
        <v>1</v>
      </c>
      <c r="B8" s="35"/>
      <c r="C8" s="3" t="s">
        <v>66</v>
      </c>
      <c r="D8" s="35"/>
      <c r="E8" s="36"/>
      <c r="F8" s="36"/>
    </row>
    <row r="9" spans="1:6" ht="51">
      <c r="A9" s="37" t="str">
        <f>Orçamento!A9</f>
        <v>1.1</v>
      </c>
      <c r="B9" s="96" t="str">
        <f>Orçamento!B9</f>
        <v>05.001.0023-A</v>
      </c>
      <c r="C9" s="95" t="str">
        <f>Orçamento!C9</f>
        <v>DEMOLIÇÃO MANUAL DE ALVENARIA DE TIJOLOS FURADOS,INCLUSIVE EMPILHAMENTO LATERAL DENTRO DO CANTEIRO DE SERVIÇO</v>
      </c>
      <c r="D9" s="1" t="s">
        <v>72</v>
      </c>
      <c r="E9" s="52" t="s">
        <v>126</v>
      </c>
      <c r="F9" s="8">
        <f>Orçamento!F9</f>
        <v>6.52</v>
      </c>
    </row>
    <row r="10" spans="1:6" ht="66.75" customHeight="1">
      <c r="A10" s="37" t="str">
        <f>Orçamento!A10</f>
        <v>1.2</v>
      </c>
      <c r="B10" s="96" t="str">
        <f>Orçamento!B10</f>
        <v>05.001.0076-A</v>
      </c>
      <c r="C10" s="95" t="str">
        <f>Orçamento!C10</f>
        <v>REMOÇÃO DE DIVISÓRIAS DE MADEIRA,PRÉ-MOLDADAS,PRENSADAS OU SEMELHANTES</v>
      </c>
      <c r="D10" s="1" t="s">
        <v>74</v>
      </c>
      <c r="E10" s="102" t="s">
        <v>127</v>
      </c>
      <c r="F10" s="103">
        <f>Orçamento!F10</f>
        <v>58.5</v>
      </c>
    </row>
    <row r="11" spans="1:6" ht="22.5">
      <c r="A11" s="37" t="str">
        <f>Orçamento!A11</f>
        <v>1.3</v>
      </c>
      <c r="B11" s="96" t="str">
        <f>Orçamento!B11</f>
        <v>05.001.0134-A</v>
      </c>
      <c r="C11" s="95" t="str">
        <f>Orçamento!C11</f>
        <v>ARRANCAMENTO DE PORTAS,JANELAS E CAIXILHOS DE AR CONDICIONADO OU OUTROS</v>
      </c>
      <c r="D11" s="1" t="s">
        <v>78</v>
      </c>
      <c r="E11" s="53">
        <v>6</v>
      </c>
      <c r="F11" s="8">
        <f>Orçamento!F11</f>
        <v>6</v>
      </c>
    </row>
    <row r="12" spans="1:6" ht="22.5">
      <c r="A12" s="37" t="str">
        <f>Orçamento!A12</f>
        <v>1.4</v>
      </c>
      <c r="B12" s="96" t="str">
        <f>Orçamento!B12</f>
        <v>05.001.0876-A</v>
      </c>
      <c r="C12" s="95" t="str">
        <f>Orçamento!C12</f>
        <v>RASPAGEM COM ESPÁTULA DE AÇO OU ESCOVA DE AÇO PARA REMOÇÃO DE CRAQUELE DE PINTURA</v>
      </c>
      <c r="D12" s="1" t="s">
        <v>74</v>
      </c>
      <c r="E12" s="53" t="s">
        <v>128</v>
      </c>
      <c r="F12" s="8">
        <f>Orçamento!F12</f>
        <v>8.4</v>
      </c>
    </row>
    <row r="13" spans="1:6" ht="25.5">
      <c r="A13" s="37" t="str">
        <f>Orçamento!A13</f>
        <v>1.5</v>
      </c>
      <c r="B13" s="96" t="str">
        <f>Orçamento!B13</f>
        <v>07.001.0155-B</v>
      </c>
      <c r="C13" s="95" t="str">
        <f>Orçamento!C13</f>
        <v>ARGAMASSA DE CIMENTO E AREOLA PARA EMBOÇO,NO TRAÇO 1:6,PREPARO MANUAL</v>
      </c>
      <c r="D13" s="1" t="s">
        <v>72</v>
      </c>
      <c r="E13" s="102" t="s">
        <v>129</v>
      </c>
      <c r="F13" s="8">
        <f>Orçamento!F13</f>
        <v>0.39</v>
      </c>
    </row>
    <row r="14" spans="1:6" ht="33.75">
      <c r="A14" s="37" t="str">
        <f>Orçamento!A14</f>
        <v>1.6</v>
      </c>
      <c r="B14" s="96" t="str">
        <f>Orçamento!B14</f>
        <v>13.008.0010-A</v>
      </c>
      <c r="C14" s="95" t="str">
        <f>Orçamento!C14</f>
        <v>REBOCO EXTERNO OU INTERNO COM ARGAMASSA DE CIMENTO,CAL HIDRATADA EM PÓ E AREIA FINA,NO TRAÇO 1:3:5,COM ESPESSURA DE 3MM,APLICADO SOBRE EMBOÇO EXISTENTE,EXCLUSIVE EMBOÇO</v>
      </c>
      <c r="D14" s="1" t="s">
        <v>74</v>
      </c>
      <c r="E14" s="102" t="s">
        <v>130</v>
      </c>
      <c r="F14" s="8">
        <f>Orçamento!F14</f>
        <v>9.24</v>
      </c>
    </row>
    <row r="15" spans="1:6" ht="45">
      <c r="A15" s="37" t="str">
        <f>Orçamento!A15</f>
        <v>1.7</v>
      </c>
      <c r="B15" s="96" t="str">
        <f>Orçamento!B15</f>
        <v>12.003.0055-A</v>
      </c>
      <c r="C15" s="95" t="str">
        <f>Orçamento!C15</f>
        <v>ALVENARIA DE TIJOLOS CERÂMICOS FURADOS 10X20X20CM,ASSENTES COM ARGAMASSA DE CIMENTO E SAIBRO,NO TRAÇO 1:8,EM PAREDES DE UMA VEZ(0,20M),DE SUPERFÍCIE CORRIDA,ATÉ 3,00M DE ALTURA E MEDIDA PELA ÁREA REAL</v>
      </c>
      <c r="D15" s="1" t="s">
        <v>74</v>
      </c>
      <c r="E15" s="102" t="s">
        <v>131</v>
      </c>
      <c r="F15" s="8">
        <f>Orçamento!F15</f>
        <v>4</v>
      </c>
    </row>
    <row r="16" spans="1:6" ht="22.5">
      <c r="A16" s="37" t="str">
        <f>Orçamento!A16</f>
        <v>1.8</v>
      </c>
      <c r="B16" s="96" t="str">
        <f>Orçamento!B16</f>
        <v>13.001.0010-B</v>
      </c>
      <c r="C16" s="95" t="str">
        <f>Orçamento!C16</f>
        <v>CHAPISCO EM SUPERFÍCIE DE CONCRETO OU ALVENARIA,COM ARGAMASSA DE CIMENTO E AREIA,NO TRAÇO 1:3</v>
      </c>
      <c r="D16" s="1" t="s">
        <v>74</v>
      </c>
      <c r="E16" s="112" t="s">
        <v>150</v>
      </c>
      <c r="F16" s="8">
        <f>Orçamento!F16</f>
        <v>7.56</v>
      </c>
    </row>
    <row r="17" spans="1:10">
      <c r="A17" s="37" t="str">
        <f>Orçamento!A17</f>
        <v>1.9</v>
      </c>
      <c r="B17" s="96" t="str">
        <f>Orçamento!B17</f>
        <v>05.105.0015-A</v>
      </c>
      <c r="C17" s="95" t="str">
        <f>Orçamento!C17</f>
        <v>MAO-DE-OBRA DE SERVENTE,INCLUSIVE ENCARGOS SOCIAIS</v>
      </c>
      <c r="D17" s="1" t="s">
        <v>143</v>
      </c>
      <c r="E17" s="112" t="s">
        <v>168</v>
      </c>
      <c r="F17" s="8">
        <f>Orçamento!F17</f>
        <v>24</v>
      </c>
    </row>
    <row r="18" spans="1:10">
      <c r="A18" s="89"/>
      <c r="B18" s="89"/>
      <c r="C18" s="89"/>
      <c r="D18" s="89"/>
      <c r="E18" s="89"/>
      <c r="F18" s="89"/>
    </row>
    <row r="19" spans="1:10" ht="25.5">
      <c r="A19" s="90"/>
      <c r="B19" s="100"/>
      <c r="C19" s="101" t="str">
        <f>Orçamento!C19</f>
        <v xml:space="preserve"> ESQUADRIAS DE PVC, FERRO, ALUMÍNIO OU MADEIRA, VIDRAÇAS E FERRAGENS</v>
      </c>
      <c r="D19" s="91"/>
      <c r="E19" s="91"/>
      <c r="F19" s="91"/>
    </row>
    <row r="20" spans="1:10" ht="15.75">
      <c r="A20" s="37" t="str">
        <f>Orçamento!A20</f>
        <v>2.1</v>
      </c>
      <c r="B20" s="97" t="str">
        <f>Orçamento!B20</f>
        <v>05.001.0131-A</v>
      </c>
      <c r="C20" s="98" t="str">
        <f>Orçamento!C20</f>
        <v>REMOÇÃO DE VIDRO ACIMA DE 0,30X0,30M,COM LIMPEZA LOCAL</v>
      </c>
      <c r="D20" s="1" t="s">
        <v>74</v>
      </c>
      <c r="E20" s="99" t="s">
        <v>133</v>
      </c>
      <c r="F20" s="8">
        <f>Orçamento!F20</f>
        <v>0.82499999999999996</v>
      </c>
      <c r="J20" s="51"/>
    </row>
    <row r="21" spans="1:10" ht="22.5">
      <c r="A21" s="37" t="str">
        <f>Orçamento!A21</f>
        <v>2.2</v>
      </c>
      <c r="B21" s="96" t="str">
        <f>Orçamento!B21</f>
        <v>14.004.0015-A</v>
      </c>
      <c r="C21" s="95" t="str">
        <f>Orçamento!C21</f>
        <v>VIDRO PLANO TRANSPARENTE,COMUM,DE 4MM DE ESPESSURA.FORNECIMENTO E COLOCAÇÃO</v>
      </c>
      <c r="D21" s="1" t="s">
        <v>74</v>
      </c>
      <c r="E21" s="52" t="s">
        <v>132</v>
      </c>
      <c r="F21" s="8">
        <f>Orçamento!F21</f>
        <v>1.98</v>
      </c>
      <c r="J21" s="51"/>
    </row>
    <row r="22" spans="1:10" ht="33.75">
      <c r="A22" s="37" t="str">
        <f>Orçamento!A22</f>
        <v>2.3</v>
      </c>
      <c r="B22" s="96" t="str">
        <f>Orçamento!B22</f>
        <v>14.006.0010-A</v>
      </c>
      <c r="C22" s="95" t="str">
        <f>Orçamento!C22</f>
        <v>PORTA DE MADEIRA DE LEI EM COMPENSADO DE 80X210X3CM FOLHEADANAS 2 FACES,ADUELA DE 13X3CM E ALIZARES DE 5X2CM,EXCLUSIVEFERRAGENS.FORNECIMENTO E COLOCACAO</v>
      </c>
      <c r="D22" s="1" t="s">
        <v>78</v>
      </c>
      <c r="E22" s="52" t="s">
        <v>175</v>
      </c>
      <c r="F22" s="8">
        <f>Orçamento!F22</f>
        <v>1</v>
      </c>
      <c r="J22" s="51"/>
    </row>
    <row r="23" spans="1:10" ht="78.75">
      <c r="A23" s="37" t="str">
        <f>Orçamento!A23</f>
        <v>2.4</v>
      </c>
      <c r="B23" s="96" t="str">
        <f>Orçamento!B23</f>
        <v>14.007.0010-A</v>
      </c>
      <c r="C23" s="95" t="str">
        <f>Orçamento!C23</f>
        <v>FERRAGENS P/PORTA DE MADEIRA,DE 1 FOLHA DE ABRIR,DE ENTRADAPRINCIPAL, CONSTANDO DE FORNEC.S/COLOCACAO DE:-FECHADURA DECILINDRO, DE LATAO CROMADO;-MACANETA TIPO BOLA,DE LATAO, ACABAMENTO CROMADO;-ESPELHO DE LATAO FUNDIDO OU LAMINADO,FORMARETANGULAR OU SEMI-ELIPTICA,ACABAMENTO CROMADO;-3 DOBRADICAS3"X3" DE ACO LAMINADO,COM PINO E BOLAS DE FERRO</v>
      </c>
      <c r="D23" s="1" t="s">
        <v>78</v>
      </c>
      <c r="E23" s="52" t="s">
        <v>175</v>
      </c>
      <c r="F23" s="8">
        <f>Orçamento!F23</f>
        <v>1</v>
      </c>
      <c r="J23" s="51"/>
    </row>
    <row r="24" spans="1:10">
      <c r="A24" s="89"/>
      <c r="B24" s="89"/>
      <c r="C24" s="89"/>
      <c r="D24" s="89"/>
      <c r="E24" s="89"/>
      <c r="F24" s="89"/>
      <c r="J24" s="51"/>
    </row>
    <row r="25" spans="1:10">
      <c r="A25" s="91"/>
      <c r="B25" s="91"/>
      <c r="C25" s="101" t="str">
        <f>Orçamento!C25</f>
        <v>PINTURA</v>
      </c>
      <c r="D25" s="91"/>
      <c r="E25" s="91"/>
      <c r="F25" s="91"/>
      <c r="J25" s="51"/>
    </row>
    <row r="26" spans="1:10" ht="89.25">
      <c r="A26" s="37" t="str">
        <f>Orçamento!A26</f>
        <v>3.1</v>
      </c>
      <c r="B26" s="96" t="str">
        <f>Orçamento!B26</f>
        <v>17.018.0250-A</v>
      </c>
      <c r="C26" s="95" t="str">
        <f>Orçamento!C26</f>
        <v>PINTURA COM TINTA LÁTEX SEMIBRILHANTE OU FOSCA,CLASSIFICAÇÃO PREMIUM OU STANDARD (NBR 15079),PARA INTERIOR OU EXTERIOR,SISTEMA TINTOMÉTRICO,INCLUSIVE LIXAMENTO,UMA DEMÃO DE SELADORA ACRÍLICO E DUAS DEMÃOS DE ACABAMENTO</v>
      </c>
      <c r="D26" s="1" t="s">
        <v>76</v>
      </c>
      <c r="E26" s="52" t="s">
        <v>164</v>
      </c>
      <c r="F26" s="103">
        <f>Orçamento!F26</f>
        <v>169.3</v>
      </c>
    </row>
    <row r="27" spans="1:10">
      <c r="A27" s="89"/>
      <c r="B27" s="89"/>
      <c r="C27" s="89"/>
      <c r="D27" s="89"/>
      <c r="E27" s="89"/>
      <c r="F27" s="89"/>
    </row>
    <row r="28" spans="1:10">
      <c r="A28" s="91"/>
      <c r="B28" s="91"/>
      <c r="C28" s="101" t="str">
        <f>Orçamento!C28</f>
        <v>INSTALAÇÕES ELÉTRICAS E ILUMINAÇÃO</v>
      </c>
      <c r="D28" s="91"/>
      <c r="E28" s="91"/>
      <c r="F28" s="91"/>
    </row>
    <row r="29" spans="1:10" ht="22.5">
      <c r="A29" s="37" t="str">
        <f>Orçamento!A29</f>
        <v>4.1</v>
      </c>
      <c r="B29" s="96" t="str">
        <f>Orçamento!B29</f>
        <v>21.004.0150-A</v>
      </c>
      <c r="C29" s="95" t="str">
        <f>Orçamento!C29</f>
        <v>RETIRADA DE LUMINÁRIA,INSTALADA EM CORDOALHA,TETO OU PAREDE</v>
      </c>
      <c r="D29" s="1" t="s">
        <v>78</v>
      </c>
      <c r="E29" s="53">
        <v>6</v>
      </c>
      <c r="F29" s="8">
        <f>Orçamento!F29</f>
        <v>6</v>
      </c>
      <c r="J29" s="51"/>
    </row>
    <row r="30" spans="1:10" ht="56.25">
      <c r="A30" s="37" t="str">
        <f>Orçamento!A30</f>
        <v>4.2</v>
      </c>
      <c r="B30" s="96" t="str">
        <f>Orçamento!B30</f>
        <v>18.027.0300-A</v>
      </c>
      <c r="C30" s="95" t="str">
        <f>Orçamento!C30</f>
        <v>LUMINÁRIA DE SOBREPOR,FIXADA EM LAJE OU FORRO,TIPO CALHA,CHANFRADA OU PRISMÁTICA,ESMALTADA,COMPLETA,EQUIPADA COM REATOR ELETRÔNICO DE ALTO FATOR DE POTÊNCIA(AFP&gt;=0,92)E LÂMPADA FLUORESCENTE DE 1X16W.FORNECIMENTO E COLOCAÇÃO</v>
      </c>
      <c r="D30" s="1" t="s">
        <v>78</v>
      </c>
      <c r="E30" s="53">
        <v>6</v>
      </c>
      <c r="F30" s="8">
        <f>Orçamento!F30</f>
        <v>6</v>
      </c>
      <c r="J30" s="51"/>
    </row>
    <row r="31" spans="1:10" ht="20.25" customHeight="1">
      <c r="A31" s="37" t="str">
        <f>Orçamento!A31</f>
        <v>4.3</v>
      </c>
      <c r="B31" s="96" t="str">
        <f>Orçamento!B31</f>
        <v>05.105.0013-A</v>
      </c>
      <c r="C31" s="95" t="str">
        <f>Orçamento!C31</f>
        <v>MÃO-DE-OBRA DE ELETRICISTA,INCLUSIVE ENCARGOS SOCIAIS</v>
      </c>
      <c r="D31" s="105" t="s">
        <v>143</v>
      </c>
      <c r="E31" s="53">
        <v>4</v>
      </c>
      <c r="F31" s="8">
        <v>4</v>
      </c>
      <c r="J31" s="51"/>
    </row>
    <row r="32" spans="1:10">
      <c r="A32" s="89"/>
      <c r="B32" s="89"/>
      <c r="C32" s="89"/>
      <c r="D32" s="89"/>
      <c r="E32" s="89"/>
      <c r="F32" s="89"/>
      <c r="J32" s="51"/>
    </row>
    <row r="33" spans="1:10">
      <c r="A33" s="91"/>
      <c r="B33" s="91"/>
      <c r="C33" s="101" t="str">
        <f>Orçamento!C33</f>
        <v>CUSTOS RODOVIÁRIOS</v>
      </c>
      <c r="D33" s="91"/>
      <c r="E33" s="91"/>
      <c r="F33" s="91"/>
      <c r="J33" s="51"/>
    </row>
    <row r="34" spans="1:10" ht="56.25">
      <c r="A34" s="37" t="str">
        <f>Orçamento!A34</f>
        <v>5.1</v>
      </c>
      <c r="B34" s="96" t="str">
        <f>Orçamento!B34</f>
        <v>04.014.0095-A</v>
      </c>
      <c r="C34" s="95" t="str">
        <f>Orçamento!C34</f>
        <v>RETIRADA DE ENTULHO DE OBRA COM CAÇAMBA DE AÇO TIPO CONTAINER COM 5M3 DE CAPACIDADE,INCLUSIVE CARREGAMENTO,TRANSPORTE E DESCARREGAMENTO.CUSTO POR UNIDADE DE CACAMBA E INCLUI A TAXA PARA DESCARGA EM LOCAIS AUTORIZADOS</v>
      </c>
      <c r="D34" s="1" t="s">
        <v>78</v>
      </c>
      <c r="E34" s="52" t="s">
        <v>144</v>
      </c>
      <c r="F34" s="8">
        <f>Orçamento!F34</f>
        <v>4</v>
      </c>
    </row>
    <row r="35" spans="1:10">
      <c r="A35" s="89"/>
      <c r="B35" s="89"/>
      <c r="C35" s="89"/>
      <c r="D35" s="89"/>
      <c r="E35" s="89"/>
      <c r="F35" s="89"/>
    </row>
    <row r="36" spans="1:10">
      <c r="A36" s="91"/>
      <c r="B36" s="91"/>
      <c r="C36" s="101" t="str">
        <f>Orçamento!C36</f>
        <v>PISOS E REVESTIMENTOS</v>
      </c>
      <c r="D36" s="91"/>
      <c r="E36" s="91"/>
      <c r="F36" s="91"/>
    </row>
    <row r="37" spans="1:10" ht="52.5" customHeight="1">
      <c r="A37" s="37" t="str">
        <f>Orçamento!A37</f>
        <v>6.1</v>
      </c>
      <c r="B37" s="96" t="str">
        <f>Orçamento!B37</f>
        <v>05.001.0015-A</v>
      </c>
      <c r="C37" s="95" t="str">
        <f>Orçamento!C37</f>
        <v>DEMOLIÇÃO DE PISO DE LADRILHO COM RESPECTIVA CAMADA DE ARGAMASSA DE ASSENTAMENTO,INCLUSIVE EMPILHAMENTO LATERAL DENTRO DO CANTEIRO DE SERVIÇO</v>
      </c>
      <c r="D37" s="1" t="s">
        <v>76</v>
      </c>
      <c r="E37" s="52" t="s">
        <v>146</v>
      </c>
      <c r="F37" s="8">
        <f>Orçamento!F37</f>
        <v>91.9</v>
      </c>
    </row>
    <row r="38" spans="1:10" ht="52.5" customHeight="1">
      <c r="A38" s="37" t="str">
        <f>Orçamento!A38</f>
        <v>6.2</v>
      </c>
      <c r="B38" s="96" t="str">
        <f>Orçamento!B38</f>
        <v>13.301.0119-A</v>
      </c>
      <c r="C38" s="95" t="str">
        <f>Orçamento!C38</f>
        <v>CONTRAPISO,BASE OU CAMADA REGULARIZADORA,EXECUTADA COM ARGAMASSA DE CIMENTO A AREIA,NO TRAÇO 1:4,NA ESPESSURA DE 2CM</v>
      </c>
      <c r="D38" s="1" t="s">
        <v>76</v>
      </c>
      <c r="E38" s="52" t="s">
        <v>146</v>
      </c>
      <c r="F38" s="8">
        <f>Orçamento!F38</f>
        <v>91.9</v>
      </c>
    </row>
    <row r="39" spans="1:10" ht="78.75" customHeight="1">
      <c r="A39" s="37" t="str">
        <f>Orçamento!A39</f>
        <v>6.3</v>
      </c>
      <c r="B39" s="96" t="str">
        <f>Orçamento!B39</f>
        <v>13.330.0075-A</v>
      </c>
      <c r="C39" s="95" t="str">
        <f>Orçamento!C39</f>
        <v>REVESTIMENTO DE PISO COM LADRILHO CERÂMICO,ANTIDERRAPANTE,40X40CM,SUJEITO A TRÁFEGO INTENSO,RESISTÊNCIA A ABRASÃO P.E.I.-IV,ASSENTES EM SUPERFÍCIE COM NATA DE CIMENTO SOBRE ARGAMASSA DE CIMENTO,AREIA E SAIBRO,NO TRAÇO 1:3:3,REJUNTAMENTO COM CIMENTO BRANCO E CORANTE</v>
      </c>
      <c r="D39" s="1" t="s">
        <v>76</v>
      </c>
      <c r="E39" s="52" t="s">
        <v>145</v>
      </c>
      <c r="F39" s="8">
        <f>Orçamento!F39</f>
        <v>91.9</v>
      </c>
    </row>
    <row r="40" spans="1:10" ht="25.5">
      <c r="A40" s="37" t="str">
        <f>Orçamento!A40</f>
        <v>6.4</v>
      </c>
      <c r="B40" s="96" t="str">
        <f>Orçamento!B40</f>
        <v>05.001.0078-A</v>
      </c>
      <c r="C40" s="95" t="str">
        <f>Orçamento!C40</f>
        <v>REMOÇÃO DE RODAPÉS DE MADEIRA,CERÂMICA OU SEMELHANTE</v>
      </c>
      <c r="D40" s="1" t="s">
        <v>75</v>
      </c>
      <c r="E40" s="52" t="s">
        <v>139</v>
      </c>
      <c r="F40" s="8">
        <f>Orçamento!F40</f>
        <v>65</v>
      </c>
    </row>
    <row r="41" spans="1:10" ht="25.5">
      <c r="A41" s="37" t="str">
        <f>Orçamento!A41</f>
        <v>6.5</v>
      </c>
      <c r="B41" s="96" t="str">
        <f>Orçamento!B41</f>
        <v>13.330.0100-A</v>
      </c>
      <c r="C41" s="95" t="str">
        <f>Orçamento!C41</f>
        <v>RODAPÉ COM LADRILHO CERÂMICO,COM 7,5 A 10CM DE ALTURA,ASSENTE CONFORME ITEM 13.025.0016</v>
      </c>
      <c r="D41" s="1" t="s">
        <v>75</v>
      </c>
      <c r="E41" s="52" t="s">
        <v>139</v>
      </c>
      <c r="F41" s="8">
        <f>Orçamento!F41</f>
        <v>65</v>
      </c>
    </row>
    <row r="42" spans="1:10" ht="33.75">
      <c r="A42" s="37" t="str">
        <f>Orçamento!A42</f>
        <v>6.6</v>
      </c>
      <c r="B42" s="96" t="str">
        <f>Orçamento!B42</f>
        <v>05.001.0758-A</v>
      </c>
      <c r="C42" s="95" t="str">
        <f>Orçamento!C42</f>
        <v>LIMPEZA DE SUPERFÍCIE DE CONCRETO APARENTE LISO(ANTIGO),COM ÁGUA PURA E ESCOVAÇÃO COM ESCOVA DE AÇO,UTILIZANDO MANGUEIRADE 1/2",EXCLUSIVE ANDAIMES</v>
      </c>
      <c r="D42" s="1" t="s">
        <v>76</v>
      </c>
      <c r="E42" s="7" t="s">
        <v>138</v>
      </c>
      <c r="F42" s="8">
        <f>Orçamento!F42</f>
        <v>32.76</v>
      </c>
    </row>
    <row r="43" spans="1:10">
      <c r="A43" s="89"/>
      <c r="B43" s="89"/>
      <c r="C43" s="89"/>
      <c r="D43" s="89"/>
      <c r="E43" s="89"/>
      <c r="F43" s="89"/>
    </row>
    <row r="44" spans="1:10">
      <c r="A44" s="91"/>
      <c r="B44" s="91"/>
      <c r="C44" s="101" t="str">
        <f>Orçamento!C44</f>
        <v>COBERTURA</v>
      </c>
      <c r="D44" s="91"/>
      <c r="E44" s="91"/>
      <c r="F44" s="91"/>
    </row>
    <row r="45" spans="1:10" ht="22.5">
      <c r="A45" s="37" t="str">
        <f>Orçamento!A45</f>
        <v>7.1</v>
      </c>
      <c r="B45" s="96" t="str">
        <f>Orçamento!B45</f>
        <v>16.013.0007-A</v>
      </c>
      <c r="C45" s="95" t="str">
        <f>Orçamento!C45</f>
        <v>RETIRADA E RECOLOCAÇÃO DE TELHAS METÁLICAS DE 0,5MM A 0,8MMDE ESPESSURA</v>
      </c>
      <c r="D45" s="1" t="s">
        <v>76</v>
      </c>
      <c r="E45" s="52" t="s">
        <v>137</v>
      </c>
      <c r="F45" s="8">
        <f>Orçamento!F45</f>
        <v>8.4</v>
      </c>
    </row>
    <row r="46" spans="1:10" ht="15.75" customHeight="1">
      <c r="A46" s="89"/>
      <c r="B46" s="89"/>
      <c r="C46" s="89"/>
      <c r="D46" s="89"/>
      <c r="E46" s="89"/>
      <c r="F46" s="89"/>
    </row>
    <row r="47" spans="1:10">
      <c r="A47" s="20"/>
      <c r="B47" s="20"/>
      <c r="C47" s="20"/>
      <c r="D47" s="20"/>
      <c r="E47" s="20"/>
      <c r="F47" s="20"/>
      <c r="G47" s="20"/>
      <c r="H47" s="20"/>
    </row>
    <row r="48" spans="1:10">
      <c r="A48" s="20"/>
      <c r="B48" s="20"/>
      <c r="C48" s="20"/>
      <c r="D48" s="20"/>
      <c r="E48" s="20"/>
      <c r="F48" s="20"/>
      <c r="G48" s="20"/>
      <c r="H48" s="20"/>
    </row>
    <row r="49" spans="1:8">
      <c r="A49" s="20"/>
      <c r="B49" s="20"/>
      <c r="C49" s="20"/>
      <c r="D49" s="20"/>
      <c r="E49" s="20"/>
      <c r="F49" s="20"/>
      <c r="G49" s="20"/>
      <c r="H49" s="20"/>
    </row>
    <row r="50" spans="1:8">
      <c r="A50" s="20"/>
      <c r="B50" s="20"/>
      <c r="C50" s="20"/>
      <c r="D50" s="20"/>
      <c r="E50" s="20"/>
      <c r="F50" s="20"/>
      <c r="G50" s="20"/>
      <c r="H50" s="20"/>
    </row>
    <row r="51" spans="1:8">
      <c r="A51" s="20"/>
      <c r="B51" s="20"/>
      <c r="C51" s="20"/>
      <c r="D51" s="20"/>
      <c r="E51" s="20"/>
      <c r="F51" s="20"/>
      <c r="G51" s="20"/>
      <c r="H51" s="20"/>
    </row>
    <row r="52" spans="1:8">
      <c r="A52" s="20"/>
      <c r="B52" s="20"/>
      <c r="C52" s="20"/>
      <c r="D52" s="20"/>
      <c r="E52" s="20"/>
      <c r="F52" s="20"/>
      <c r="G52" s="20"/>
      <c r="H52" s="20"/>
    </row>
    <row r="53" spans="1:8">
      <c r="A53" s="20"/>
      <c r="B53" s="20"/>
      <c r="C53" s="20"/>
      <c r="D53" s="20"/>
      <c r="E53" s="20"/>
      <c r="F53" s="20"/>
      <c r="G53" s="20"/>
      <c r="H53" s="20"/>
    </row>
    <row r="54" spans="1:8">
      <c r="A54" s="20"/>
      <c r="B54" s="20"/>
      <c r="C54" s="20"/>
      <c r="D54" s="20"/>
      <c r="E54" s="20"/>
      <c r="F54" s="20"/>
      <c r="G54" s="20"/>
      <c r="H54" s="20"/>
    </row>
    <row r="55" spans="1:8">
      <c r="A55" s="20"/>
      <c r="B55" s="20"/>
      <c r="C55" s="20"/>
      <c r="D55" s="20"/>
      <c r="E55" s="20"/>
      <c r="F55" s="20"/>
      <c r="G55" s="20"/>
      <c r="H55" s="20"/>
    </row>
    <row r="56" spans="1:8">
      <c r="A56" s="20"/>
      <c r="B56" s="20"/>
      <c r="C56" s="20"/>
      <c r="D56" s="20"/>
      <c r="E56" s="20"/>
      <c r="F56" s="20"/>
      <c r="G56" s="20"/>
      <c r="H56" s="20"/>
    </row>
    <row r="57" spans="1:8">
      <c r="A57" s="20"/>
      <c r="B57" s="20"/>
      <c r="C57" s="20"/>
      <c r="D57" s="20"/>
      <c r="E57" s="20"/>
      <c r="F57" s="20"/>
      <c r="G57" s="20"/>
      <c r="H57" s="20"/>
    </row>
    <row r="58" spans="1:8">
      <c r="A58" s="20"/>
      <c r="B58" s="20"/>
      <c r="C58" s="20"/>
      <c r="D58" s="20"/>
      <c r="E58" s="20"/>
      <c r="F58" s="20"/>
      <c r="G58" s="20"/>
      <c r="H58" s="20"/>
    </row>
    <row r="59" spans="1:8">
      <c r="A59" s="20"/>
      <c r="B59" s="20"/>
      <c r="C59" s="20"/>
      <c r="D59" s="20"/>
      <c r="E59" s="20"/>
      <c r="F59" s="20"/>
      <c r="G59" s="20"/>
      <c r="H59" s="20"/>
    </row>
    <row r="60" spans="1:8">
      <c r="A60" s="20"/>
      <c r="B60" s="20"/>
      <c r="C60" s="20"/>
      <c r="D60" s="20"/>
      <c r="E60" s="20"/>
      <c r="F60" s="20"/>
      <c r="G60" s="20"/>
      <c r="H60" s="20"/>
    </row>
    <row r="61" spans="1:8">
      <c r="A61" s="20"/>
      <c r="B61" s="20"/>
      <c r="C61" s="20"/>
      <c r="D61" s="20"/>
      <c r="E61" s="20"/>
      <c r="F61" s="20"/>
      <c r="G61" s="20"/>
      <c r="H61" s="20"/>
    </row>
    <row r="62" spans="1:8">
      <c r="A62" s="20"/>
      <c r="B62" s="20"/>
      <c r="C62" s="20"/>
      <c r="D62" s="20"/>
      <c r="E62" s="20"/>
      <c r="F62" s="20"/>
      <c r="G62" s="20"/>
      <c r="H62" s="20"/>
    </row>
    <row r="63" spans="1:8">
      <c r="A63" s="20"/>
      <c r="B63" s="20"/>
      <c r="C63" s="20"/>
      <c r="D63" s="20"/>
      <c r="E63" s="20"/>
      <c r="F63" s="20"/>
      <c r="G63" s="20"/>
      <c r="H63" s="20"/>
    </row>
    <row r="64" spans="1:8">
      <c r="A64" s="20"/>
      <c r="B64" s="20"/>
      <c r="C64" s="20"/>
      <c r="D64" s="20"/>
      <c r="E64" s="20"/>
      <c r="F64" s="20"/>
      <c r="G64" s="20"/>
      <c r="H64" s="20"/>
    </row>
    <row r="65" spans="1:8">
      <c r="A65" s="20"/>
      <c r="B65" s="20"/>
      <c r="C65" s="20"/>
      <c r="D65" s="20"/>
      <c r="E65" s="20"/>
      <c r="F65" s="20"/>
      <c r="G65" s="20"/>
      <c r="H65" s="20"/>
    </row>
    <row r="66" spans="1:8">
      <c r="A66" s="20"/>
      <c r="B66" s="20"/>
      <c r="C66" s="20"/>
      <c r="D66" s="20"/>
      <c r="E66" s="20"/>
      <c r="F66" s="20"/>
      <c r="G66" s="20"/>
      <c r="H66" s="20"/>
    </row>
    <row r="67" spans="1:8">
      <c r="A67" s="20"/>
      <c r="B67" s="20"/>
      <c r="C67" s="20"/>
      <c r="D67" s="20"/>
      <c r="E67" s="20"/>
      <c r="F67" s="20"/>
      <c r="G67" s="20"/>
      <c r="H67" s="20"/>
    </row>
    <row r="68" spans="1:8">
      <c r="A68" s="20"/>
      <c r="B68" s="20"/>
      <c r="C68" s="20"/>
      <c r="D68" s="20"/>
      <c r="E68" s="20"/>
      <c r="F68" s="20"/>
      <c r="G68" s="20"/>
      <c r="H68" s="20"/>
    </row>
    <row r="69" spans="1:8">
      <c r="A69" s="20"/>
      <c r="B69" s="20"/>
      <c r="C69" s="20"/>
      <c r="D69" s="20"/>
      <c r="E69" s="20"/>
      <c r="F69" s="20"/>
      <c r="G69" s="20"/>
      <c r="H69" s="20"/>
    </row>
    <row r="70" spans="1:8">
      <c r="A70" s="20"/>
      <c r="B70" s="20"/>
      <c r="C70" s="20"/>
      <c r="D70" s="20"/>
      <c r="E70" s="20"/>
      <c r="F70" s="20"/>
      <c r="G70" s="20"/>
      <c r="H70" s="20"/>
    </row>
    <row r="71" spans="1:8">
      <c r="A71" s="20"/>
      <c r="B71" s="20"/>
      <c r="C71" s="20"/>
      <c r="D71" s="20"/>
      <c r="E71" s="20"/>
      <c r="F71" s="20"/>
      <c r="G71" s="20"/>
      <c r="H71" s="20"/>
    </row>
    <row r="72" spans="1:8">
      <c r="A72" s="20"/>
      <c r="B72" s="20"/>
      <c r="C72" s="20"/>
      <c r="D72" s="20"/>
      <c r="E72" s="20"/>
      <c r="F72" s="20"/>
      <c r="G72" s="20"/>
      <c r="H72" s="20"/>
    </row>
    <row r="73" spans="1:8">
      <c r="A73" s="20"/>
      <c r="B73" s="20"/>
      <c r="C73" s="20"/>
      <c r="D73" s="20"/>
      <c r="E73" s="20"/>
      <c r="F73" s="20"/>
    </row>
    <row r="74" spans="1:8">
      <c r="A74" s="20"/>
      <c r="B74" s="20"/>
      <c r="C74" s="20"/>
      <c r="D74" s="20"/>
      <c r="E74" s="20"/>
      <c r="F74" s="20"/>
    </row>
    <row r="75" spans="1:8">
      <c r="A75" s="20"/>
      <c r="B75" s="20"/>
      <c r="C75" s="20"/>
      <c r="D75" s="20"/>
      <c r="E75" s="20"/>
      <c r="F75" s="20"/>
    </row>
  </sheetData>
  <pageMargins left="0.70866141732283472" right="0" top="0.78740157480314965" bottom="0.78740157480314965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tabSelected="1" view="pageBreakPreview" zoomScale="90" zoomScaleSheetLayoutView="90" workbookViewId="0">
      <selection activeCell="D9" sqref="D9"/>
    </sheetView>
  </sheetViews>
  <sheetFormatPr defaultRowHeight="15.75"/>
  <cols>
    <col min="1" max="1" width="5.85546875" style="14" customWidth="1"/>
    <col min="2" max="2" width="42.85546875" style="14" customWidth="1"/>
    <col min="3" max="3" width="19" style="14" customWidth="1"/>
    <col min="4" max="4" width="12.42578125" style="14" bestFit="1" customWidth="1"/>
    <col min="5" max="6" width="13.7109375" style="14" bestFit="1" customWidth="1"/>
    <col min="7" max="16384" width="9.140625" style="14"/>
  </cols>
  <sheetData>
    <row r="1" spans="1:6" ht="18.75">
      <c r="A1" s="56" t="s">
        <v>0</v>
      </c>
      <c r="B1" s="57"/>
      <c r="C1" s="58"/>
      <c r="D1" s="72"/>
      <c r="E1" s="73"/>
      <c r="F1" s="73"/>
    </row>
    <row r="2" spans="1:6" ht="18.75">
      <c r="A2" s="63" t="s">
        <v>59</v>
      </c>
      <c r="B2" s="64"/>
      <c r="C2" s="65"/>
      <c r="D2" s="72"/>
      <c r="E2" s="73"/>
      <c r="F2" s="73"/>
    </row>
    <row r="3" spans="1:6" ht="18.75">
      <c r="A3" s="63" t="s">
        <v>69</v>
      </c>
      <c r="B3" s="64"/>
      <c r="C3" s="65"/>
      <c r="D3" s="72"/>
      <c r="E3" s="73"/>
      <c r="F3" s="73"/>
    </row>
    <row r="4" spans="1:6" ht="18.75">
      <c r="A4" s="63" t="str">
        <f>Orçamento!A4</f>
        <v>Local: Rua dos Araújos, 100 - Centro</v>
      </c>
      <c r="B4" s="64"/>
      <c r="C4" s="65"/>
      <c r="D4" s="72"/>
      <c r="E4" s="73"/>
      <c r="F4" s="73"/>
    </row>
    <row r="5" spans="1:6" ht="18.75">
      <c r="A5" s="66"/>
      <c r="B5" s="67"/>
      <c r="C5" s="63" t="str">
        <f>Orçamento!C5</f>
        <v>DATA: SET/2018</v>
      </c>
      <c r="D5" s="72"/>
      <c r="E5" s="73"/>
      <c r="F5" s="73"/>
    </row>
    <row r="6" spans="1:6" ht="18.75">
      <c r="A6" s="111" t="s">
        <v>176</v>
      </c>
      <c r="B6" s="113"/>
      <c r="C6" s="72"/>
      <c r="D6" s="72"/>
      <c r="E6" s="73"/>
      <c r="F6" s="73"/>
    </row>
    <row r="7" spans="1:6">
      <c r="A7" s="73"/>
      <c r="B7" s="73"/>
      <c r="C7" s="73"/>
      <c r="D7" s="73"/>
      <c r="E7" s="73"/>
      <c r="F7" s="73"/>
    </row>
    <row r="8" spans="1:6">
      <c r="A8" s="24" t="s">
        <v>2</v>
      </c>
      <c r="B8" s="25" t="s">
        <v>3</v>
      </c>
      <c r="C8" s="26" t="s">
        <v>60</v>
      </c>
      <c r="D8" s="26" t="s">
        <v>61</v>
      </c>
      <c r="E8" s="27" t="s">
        <v>177</v>
      </c>
      <c r="F8" s="27" t="s">
        <v>178</v>
      </c>
    </row>
    <row r="9" spans="1:6">
      <c r="A9" s="30">
        <v>1</v>
      </c>
      <c r="B9" s="11" t="str">
        <f>Orçamento!C8</f>
        <v>PAREDES/PAINÉIS</v>
      </c>
      <c r="C9" s="12">
        <f>Orçamento!G18</f>
        <v>0</v>
      </c>
      <c r="D9" s="34" t="e">
        <f>C9/C17</f>
        <v>#DIV/0!</v>
      </c>
      <c r="E9" s="54">
        <f>C9/2</f>
        <v>0</v>
      </c>
      <c r="F9" s="12">
        <f>C9/2</f>
        <v>0</v>
      </c>
    </row>
    <row r="10" spans="1:6" ht="52.5" customHeight="1">
      <c r="A10" s="30">
        <v>2</v>
      </c>
      <c r="B10" s="31" t="str">
        <f>Orçamento!C19</f>
        <v xml:space="preserve"> ESQUADRIAS DE PVC, FERRO, ALUMÍNIO OU MADEIRA, VIDRAÇAS E FERRAGENS</v>
      </c>
      <c r="C10" s="12">
        <f>Orçamento!G24</f>
        <v>0</v>
      </c>
      <c r="D10" s="34" t="e">
        <f>C10/C17</f>
        <v>#DIV/0!</v>
      </c>
      <c r="E10" s="12">
        <f>C10/2</f>
        <v>0</v>
      </c>
      <c r="F10" s="12">
        <f>C10/2</f>
        <v>0</v>
      </c>
    </row>
    <row r="11" spans="1:6">
      <c r="A11" s="30">
        <v>3</v>
      </c>
      <c r="B11" s="11" t="str">
        <f>Orçamento!C25</f>
        <v>PINTURA</v>
      </c>
      <c r="C11" s="12">
        <f>Orçamento!G27</f>
        <v>0</v>
      </c>
      <c r="D11" s="34" t="e">
        <f>C11/C17</f>
        <v>#DIV/0!</v>
      </c>
      <c r="E11" s="12"/>
      <c r="F11" s="12">
        <f>C11</f>
        <v>0</v>
      </c>
    </row>
    <row r="12" spans="1:6" ht="36" customHeight="1">
      <c r="A12" s="30">
        <v>4</v>
      </c>
      <c r="B12" s="31" t="str">
        <f>Orçamento!C28</f>
        <v>INSTALAÇÕES ELÉTRICAS E ILUMINAÇÃO</v>
      </c>
      <c r="C12" s="12">
        <f>Orçamento!G32</f>
        <v>0</v>
      </c>
      <c r="D12" s="34" t="e">
        <f>C12/C17</f>
        <v>#DIV/0!</v>
      </c>
      <c r="E12" s="12">
        <f>C12/2</f>
        <v>0</v>
      </c>
      <c r="F12" s="12">
        <f>C12/2</f>
        <v>0</v>
      </c>
    </row>
    <row r="13" spans="1:6">
      <c r="A13" s="30">
        <v>5</v>
      </c>
      <c r="B13" s="11" t="str">
        <f>Orçamento!C33</f>
        <v>CUSTOS RODOVIÁRIOS</v>
      </c>
      <c r="C13" s="12">
        <f>Orçamento!G35</f>
        <v>0</v>
      </c>
      <c r="D13" s="34" t="e">
        <f>C13/C$17</f>
        <v>#DIV/0!</v>
      </c>
      <c r="E13" s="12">
        <f>C13/2</f>
        <v>0</v>
      </c>
      <c r="F13" s="12">
        <f>C13/2</f>
        <v>0</v>
      </c>
    </row>
    <row r="14" spans="1:6">
      <c r="A14" s="30">
        <v>6</v>
      </c>
      <c r="B14" s="11" t="str">
        <f>Orçamento!C36</f>
        <v>PISOS E REVESTIMENTOS</v>
      </c>
      <c r="C14" s="12">
        <f>Orçamento!G43</f>
        <v>0</v>
      </c>
      <c r="D14" s="34" t="e">
        <f>C14/C$17</f>
        <v>#DIV/0!</v>
      </c>
      <c r="E14" s="12">
        <f>C14/2</f>
        <v>0</v>
      </c>
      <c r="F14" s="12">
        <f>C14/2</f>
        <v>0</v>
      </c>
    </row>
    <row r="15" spans="1:6">
      <c r="A15" s="30">
        <v>7</v>
      </c>
      <c r="B15" s="11" t="str">
        <f>Orçamento!C44</f>
        <v>COBERTURA</v>
      </c>
      <c r="C15" s="12">
        <f>Orçamento!G46</f>
        <v>0</v>
      </c>
      <c r="D15" s="34" t="e">
        <f>C15/C$17</f>
        <v>#DIV/0!</v>
      </c>
      <c r="E15" s="12">
        <f>C15</f>
        <v>0</v>
      </c>
      <c r="F15" s="12"/>
    </row>
    <row r="16" spans="1:6">
      <c r="A16" s="13"/>
      <c r="B16" s="28" t="s">
        <v>151</v>
      </c>
      <c r="C16" s="12">
        <f>Orçamento!G48</f>
        <v>0</v>
      </c>
      <c r="D16" s="34" t="e">
        <f>C16/C$17</f>
        <v>#DIV/0!</v>
      </c>
      <c r="E16" s="12">
        <f>$C16/2</f>
        <v>0</v>
      </c>
      <c r="F16" s="12">
        <f>$C16/2</f>
        <v>0</v>
      </c>
    </row>
    <row r="17" spans="1:6">
      <c r="A17" s="13"/>
      <c r="B17" s="28" t="s">
        <v>62</v>
      </c>
      <c r="C17" s="71">
        <f>Orçamento!G49</f>
        <v>0</v>
      </c>
      <c r="D17" s="110" t="e">
        <f t="shared" ref="D17:F17" si="0">SUM(D9:D16)</f>
        <v>#DIV/0!</v>
      </c>
      <c r="E17" s="12">
        <f t="shared" si="0"/>
        <v>0</v>
      </c>
      <c r="F17" s="12">
        <f t="shared" si="0"/>
        <v>0</v>
      </c>
    </row>
    <row r="18" spans="1:6">
      <c r="A18" s="13"/>
      <c r="B18" s="29" t="s">
        <v>63</v>
      </c>
      <c r="C18" s="12"/>
      <c r="D18" s="10"/>
      <c r="E18" s="71">
        <f>SUM(E17)</f>
        <v>0</v>
      </c>
      <c r="F18" s="71">
        <f>E17+F17</f>
        <v>0</v>
      </c>
    </row>
  </sheetData>
  <pageMargins left="0.51181102362204722" right="0.51181102362204722" top="0.78740157480314965" bottom="0.78740157480314965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Orçamento</vt:lpstr>
      <vt:lpstr>BDI</vt:lpstr>
      <vt:lpstr>Memória de Cálculo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Thaísa Limongi</dc:creator>
  <cp:lastModifiedBy>flaviana</cp:lastModifiedBy>
  <cp:lastPrinted>2018-09-21T16:34:27Z</cp:lastPrinted>
  <dcterms:created xsi:type="dcterms:W3CDTF">2018-03-05T15:28:58Z</dcterms:created>
  <dcterms:modified xsi:type="dcterms:W3CDTF">2018-10-09T12:12:33Z</dcterms:modified>
</cp:coreProperties>
</file>