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60" windowWidth="16410" windowHeight="7485"/>
  </bookViews>
  <sheets>
    <sheet name="ORÇAMENTO" sheetId="1" r:id="rId1"/>
    <sheet name="BDI" sheetId="2" r:id="rId2"/>
    <sheet name="MEMÓRIA" sheetId="5" r:id="rId3"/>
    <sheet name="CRONOGRAMA" sheetId="4" r:id="rId4"/>
  </sheets>
  <definedNames>
    <definedName name="_xlnm.Print_Area" localSheetId="3">CRONOGRAMA!$A$1:$H$15</definedName>
    <definedName name="_xlnm.Print_Area" localSheetId="2">MEMÓRIA!$A$1:$F$17</definedName>
    <definedName name="_xlnm.Print_Area" localSheetId="0">ORÇAMENTO!$A$1:$G$20</definedName>
  </definedNames>
  <calcPr calcId="125725"/>
</workbook>
</file>

<file path=xl/calcChain.xml><?xml version="1.0" encoding="utf-8"?>
<calcChain xmlns="http://schemas.openxmlformats.org/spreadsheetml/2006/main">
  <c r="D3" i="4"/>
  <c r="D4"/>
  <c r="D2"/>
  <c r="C8"/>
  <c r="E8" s="1"/>
  <c r="A10"/>
  <c r="A11"/>
  <c r="A9"/>
  <c r="B8"/>
  <c r="A8"/>
  <c r="B12"/>
  <c r="A12"/>
  <c r="F16" i="5"/>
  <c r="F16" i="1"/>
  <c r="G16" s="1"/>
  <c r="G17" s="1"/>
  <c r="G8"/>
  <c r="G9" s="1"/>
  <c r="C12" i="4" l="1"/>
  <c r="B11"/>
  <c r="B10"/>
  <c r="B9"/>
  <c r="G12" l="1"/>
  <c r="F12"/>
  <c r="H12"/>
  <c r="G11" i="1"/>
  <c r="C9" i="4" s="1"/>
  <c r="E9" l="1"/>
  <c r="G13" i="1"/>
  <c r="C11" i="4" s="1"/>
  <c r="G12" i="1"/>
  <c r="C10" i="4" s="1"/>
  <c r="G10" l="1"/>
  <c r="F10"/>
  <c r="E10"/>
  <c r="H10"/>
  <c r="F11"/>
  <c r="E11"/>
  <c r="G14" i="1"/>
  <c r="H34" i="2"/>
  <c r="H35"/>
  <c r="H33"/>
  <c r="H30"/>
  <c r="D11" s="1"/>
  <c r="H27"/>
  <c r="H23"/>
  <c r="D10" s="1"/>
  <c r="H19"/>
  <c r="D6" s="1"/>
  <c r="G18" i="1" l="1"/>
  <c r="H36" i="2"/>
  <c r="H46" l="1"/>
  <c r="D12"/>
  <c r="F19" i="1"/>
  <c r="G19" l="1"/>
  <c r="G20" l="1"/>
  <c r="C13" i="4"/>
  <c r="C14" l="1"/>
  <c r="D10" s="1"/>
  <c r="E13"/>
  <c r="E14" s="1"/>
  <c r="E15" s="1"/>
  <c r="H13"/>
  <c r="H14" s="1"/>
  <c r="G13"/>
  <c r="G14" s="1"/>
  <c r="F13"/>
  <c r="F14" s="1"/>
  <c r="D8" l="1"/>
  <c r="F15"/>
  <c r="G15" s="1"/>
  <c r="H15" s="1"/>
  <c r="D13"/>
  <c r="D11"/>
  <c r="D9"/>
  <c r="D12"/>
  <c r="D14" l="1"/>
</calcChain>
</file>

<file path=xl/sharedStrings.xml><?xml version="1.0" encoding="utf-8"?>
<sst xmlns="http://schemas.openxmlformats.org/spreadsheetml/2006/main" count="158" uniqueCount="104">
  <si>
    <t>PREFEITURA MUNICIPAL DE SÃO JOSÉ DO VALE DO RIO PRETO</t>
  </si>
  <si>
    <t>MOEDA : R$</t>
  </si>
  <si>
    <t>Item</t>
  </si>
  <si>
    <t>Discriminação</t>
  </si>
  <si>
    <t>Unid.</t>
  </si>
  <si>
    <t>Valor Unit.</t>
  </si>
  <si>
    <t>1.1</t>
  </si>
  <si>
    <t>PLANILHA DE CUSTO</t>
  </si>
  <si>
    <t>Quant.</t>
  </si>
  <si>
    <t>Valor total</t>
  </si>
  <si>
    <t xml:space="preserve">DEMONSTRATIVO   DA   COMPOSIÇÃO   DO   B.D.I </t>
  </si>
  <si>
    <t>ITEM</t>
  </si>
  <si>
    <t>DESCRIÇÃO</t>
  </si>
  <si>
    <t xml:space="preserve"> %</t>
  </si>
  <si>
    <t>Adm. central</t>
  </si>
  <si>
    <t>PIS</t>
  </si>
  <si>
    <t>COFINS</t>
  </si>
  <si>
    <t>ISS</t>
  </si>
  <si>
    <t>Desp. Financeiras</t>
  </si>
  <si>
    <t>Riscos ou Eventuais</t>
  </si>
  <si>
    <t>Bonificação (lucro)</t>
  </si>
  <si>
    <t>X . Taxa representativa das DESPESAS INDIRETAS, exceto tributos e despesas financeiras</t>
  </si>
  <si>
    <t>TIPO</t>
  </si>
  <si>
    <r>
      <t xml:space="preserve">ALÍQUOTA </t>
    </r>
    <r>
      <rPr>
        <b/>
        <sz val="8"/>
        <rFont val="Arial"/>
        <family val="2"/>
      </rPr>
      <t>(%)</t>
    </r>
  </si>
  <si>
    <t>X.1 - Administração Central</t>
  </si>
  <si>
    <t>X.2 - Seguros ( cobrir imprevistos )</t>
  </si>
  <si>
    <t>X.3 - Mobilização e Desmobilização</t>
  </si>
  <si>
    <t>X =</t>
  </si>
  <si>
    <t>Y . Taxa representativa das DESPESAS FINANCEIRAS</t>
  </si>
  <si>
    <t>Y.1 - Despesas Financeiras</t>
  </si>
  <si>
    <t>Y =</t>
  </si>
  <si>
    <t>Z . Taxa representativa do LUCRO</t>
  </si>
  <si>
    <t>Z.1 - Lucro Presumido</t>
  </si>
  <si>
    <t>Z =</t>
  </si>
  <si>
    <t>W -Taxa de  Ricos eventuais</t>
  </si>
  <si>
    <t>W1- Riscos</t>
  </si>
  <si>
    <t>W=</t>
  </si>
  <si>
    <t>I . Taxa representativa da incidência dos IMPOSTOS ( sobre o FATURAMENTO da empresa )</t>
  </si>
  <si>
    <t>I.1 - I S S ( Imposto sobre Serviços ) - Municipal</t>
  </si>
  <si>
    <t>I.2 - COFINS ( Contribuição p/ Financiamento da Seguridade Social) - Federal</t>
  </si>
  <si>
    <t>I.3 - P I S ( Programa de Integração Social ) - Federal</t>
  </si>
  <si>
    <t>I =</t>
  </si>
  <si>
    <t>B D I - Benefício e Despesas Indiretas</t>
  </si>
  <si>
    <t>B D I  =</t>
  </si>
  <si>
    <t>( 1 + X )  ( 1 + Y )  ( 1 + Z ) ( 1 + W )</t>
  </si>
  <si>
    <t xml:space="preserve"> - 1</t>
  </si>
  <si>
    <r>
      <t>ç</t>
    </r>
    <r>
      <rPr>
        <sz val="8"/>
        <rFont val="Arial"/>
        <family val="2"/>
      </rPr>
      <t xml:space="preserve">  Fórmula do BDI</t>
    </r>
  </si>
  <si>
    <t>( 1 - I )</t>
  </si>
  <si>
    <t>X é a Taxa somatória das DESPESAS INDIRETAS, exceto tributos e despesas financeiras;</t>
  </si>
  <si>
    <t>Y é a Taxa representativa das DESPESAS FINANCEIRAS;</t>
  </si>
  <si>
    <t>Z é a Taxa representativa do LUCRO;</t>
  </si>
  <si>
    <t>I é a Taxa representativa dos IMPOSTOS.</t>
  </si>
  <si>
    <r>
      <t xml:space="preserve">B.D.I      </t>
    </r>
    <r>
      <rPr>
        <sz val="8"/>
        <rFont val="Arial"/>
        <family val="2"/>
      </rPr>
      <t xml:space="preserve">     </t>
    </r>
    <r>
      <rPr>
        <sz val="8"/>
        <rFont val="Wingdings"/>
        <charset val="2"/>
      </rPr>
      <t>è</t>
    </r>
  </si>
  <si>
    <t>SUB TOTAL</t>
  </si>
  <si>
    <t>BDI</t>
  </si>
  <si>
    <t>Total</t>
  </si>
  <si>
    <t>R$ por item</t>
  </si>
  <si>
    <t>% por item</t>
  </si>
  <si>
    <t>TOTAL GERAL</t>
  </si>
  <si>
    <t>TOTAL ACUMULADO</t>
  </si>
  <si>
    <t>m</t>
  </si>
  <si>
    <t>un</t>
  </si>
  <si>
    <t>SERVIÇO: DRENAGEM</t>
  </si>
  <si>
    <t>06.001.0030-A</t>
  </si>
  <si>
    <t>BOCA DE LOBO EM ALVENARIA TIJOLO MACICO, REVESTIDA C/ ARGAMASSA DE CIMENTO E AREIA 1:3, SOBRE LASTRO DE CONCRETO 10CM E TAMPA DE CONCRETO ARMADO</t>
  </si>
  <si>
    <t>83659</t>
  </si>
  <si>
    <t xml:space="preserve">Cód. EMOP/SINAPI </t>
  </si>
  <si>
    <t>I0 SINAPI= NOV/2017</t>
  </si>
  <si>
    <t>1ª sem</t>
  </si>
  <si>
    <t>2ª sem</t>
  </si>
  <si>
    <t>LOCAL: RUA OLAVO JOSÉ DOS SANTOS - BARRINHA</t>
  </si>
  <si>
    <t>h</t>
  </si>
  <si>
    <t>DRENAGEM DE LOGRAUDOUROS PÚBLICOS</t>
  </si>
  <si>
    <r>
      <t xml:space="preserve">Assentamento de tubos de concreto armado, </t>
    </r>
    <r>
      <rPr>
        <b/>
        <sz val="11"/>
        <color indexed="8"/>
        <rFont val="Times New Roman"/>
        <family val="1"/>
      </rPr>
      <t xml:space="preserve">exclusive </t>
    </r>
    <r>
      <rPr>
        <sz val="11"/>
        <color indexed="8"/>
        <rFont val="Times New Roman"/>
        <family val="1"/>
      </rPr>
      <t xml:space="preserve">fornecimento destes, para coletor de  águas pluviais, com diâmetro de 300mm, aterro e soca até a altura da geratriz superior do tubo, considerando o material da própria escavação, </t>
    </r>
    <r>
      <rPr>
        <b/>
        <sz val="11"/>
        <color indexed="8"/>
        <rFont val="Times New Roman"/>
        <family val="1"/>
      </rPr>
      <t xml:space="preserve">inclusive </t>
    </r>
    <r>
      <rPr>
        <sz val="11"/>
        <color indexed="8"/>
        <rFont val="Times New Roman"/>
        <family val="1"/>
      </rPr>
      <t>fornecimento do material para rejuntamento com argamassa de cimento e areia, no traço 1:4 e acerto de fundo de vala</t>
    </r>
  </si>
  <si>
    <r>
      <t xml:space="preserve">Mão-de-obra de calceteiro, </t>
    </r>
    <r>
      <rPr>
        <b/>
        <sz val="11"/>
        <color indexed="8"/>
        <rFont val="Times New Roman"/>
        <family val="1"/>
      </rPr>
      <t>inclusive</t>
    </r>
    <r>
      <rPr>
        <sz val="11"/>
        <color indexed="8"/>
        <rFont val="Times New Roman"/>
        <family val="1"/>
      </rPr>
      <t xml:space="preserve"> encargos sociais</t>
    </r>
  </si>
  <si>
    <t>05.105.0042-A</t>
  </si>
  <si>
    <t>MEMÓRIA DE CÁLCULO</t>
  </si>
  <si>
    <t>CRONOGRAMA FÍSICO FINANCEIRO</t>
  </si>
  <si>
    <t>SERVIÇOS DE ESCRITÓRIO/CANTEIRO DE OBRAS</t>
  </si>
  <si>
    <t>02.020.0001-A</t>
  </si>
  <si>
    <t>PLACA DE IDENTIFICACAO DE OBRA PUBLICA,INCLUSIVE PINTURA E SUPORTES DE MADEIRA.FORNECIMENTO E COLOCACAO</t>
  </si>
  <si>
    <t>M2</t>
  </si>
  <si>
    <t>I0 EMOP= MAR/2018</t>
  </si>
  <si>
    <t>DATA:SETEMBRO/2018</t>
  </si>
  <si>
    <t>MOVIMENTO DE TERRA</t>
  </si>
  <si>
    <t>03.010.0100-A</t>
  </si>
  <si>
    <t>COMPACTACAO DE ATERRO,EM CAMADAS DE 30CM,UTILIZANDO COMPACTADOR PNEUMATICO(SAPO),INCLUSIVE COMPRESSOR</t>
  </si>
  <si>
    <t>M3</t>
  </si>
  <si>
    <t>SERVIÇO: REDE DE DRENAGEM</t>
  </si>
  <si>
    <t>SUB TOTAL GERAL</t>
  </si>
  <si>
    <t>3ª sem</t>
  </si>
  <si>
    <t>4ª sem</t>
  </si>
  <si>
    <t>2.1</t>
  </si>
  <si>
    <t>2.2</t>
  </si>
  <si>
    <t>2.3</t>
  </si>
  <si>
    <t>3.1</t>
  </si>
  <si>
    <t>Cálculo</t>
  </si>
  <si>
    <t>Estimado</t>
  </si>
  <si>
    <t>Medidos no local</t>
  </si>
  <si>
    <t>3 unidades</t>
  </si>
  <si>
    <t>150,00 m x 0,50 m x 0,60</t>
  </si>
  <si>
    <t>BDI 12,35%</t>
  </si>
  <si>
    <t>PRAZO DE EXECUÇÃO: 30 DIAS</t>
  </si>
  <si>
    <t>-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</si>
</sst>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_(* #,##0.00_);_(* \(#,##0.00\);_(* &quot;-&quot;??_);_(@_)"/>
    <numFmt numFmtId="165" formatCode="&quot;R$&quot;\ #,##0.00"/>
  </numFmts>
  <fonts count="3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7"/>
      <name val="Arial"/>
      <family val="2"/>
    </font>
    <font>
      <sz val="10"/>
      <name val="Wingdings"/>
      <charset val="2"/>
    </font>
    <font>
      <sz val="7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8"/>
      <name val="Wingdings"/>
      <charset val="2"/>
    </font>
    <font>
      <b/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color theme="1"/>
      <name val="Times New Roman"/>
      <family val="1"/>
    </font>
    <font>
      <sz val="9"/>
      <name val="Arial"/>
      <family val="2"/>
    </font>
    <font>
      <sz val="9"/>
      <color rgb="FF000000"/>
      <name val="Arial"/>
      <family val="2"/>
    </font>
    <font>
      <sz val="8"/>
      <color theme="1"/>
      <name val="Arial Narrow"/>
      <family val="2"/>
    </font>
    <font>
      <sz val="10"/>
      <name val="Courier New"/>
      <family val="3"/>
    </font>
    <font>
      <sz val="11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</cellStyleXfs>
  <cellXfs count="144">
    <xf numFmtId="0" fontId="0" fillId="0" borderId="0" xfId="0"/>
    <xf numFmtId="0" fontId="3" fillId="0" borderId="0" xfId="0" applyFont="1" applyAlignment="1">
      <alignment horizontal="center" vertical="center"/>
    </xf>
    <xf numFmtId="165" fontId="0" fillId="0" borderId="0" xfId="0" applyNumberForma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justify" vertical="center" wrapText="1"/>
    </xf>
    <xf numFmtId="0" fontId="17" fillId="0" borderId="1" xfId="4" applyFont="1" applyFill="1" applyBorder="1" applyAlignment="1">
      <alignment horizontal="center" vertical="center"/>
    </xf>
    <xf numFmtId="0" fontId="17" fillId="0" borderId="1" xfId="4" applyFont="1" applyFill="1" applyBorder="1" applyAlignment="1">
      <alignment horizontal="left" vertical="center" wrapText="1"/>
    </xf>
    <xf numFmtId="0" fontId="17" fillId="0" borderId="1" xfId="4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0" fontId="18" fillId="0" borderId="1" xfId="5" applyNumberFormat="1" applyFont="1" applyFill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1" fontId="17" fillId="0" borderId="1" xfId="4" applyNumberFormat="1" applyFont="1" applyFill="1" applyBorder="1" applyAlignment="1">
      <alignment horizontal="center" vertical="center"/>
    </xf>
    <xf numFmtId="0" fontId="17" fillId="0" borderId="1" xfId="4" applyFont="1" applyFill="1" applyBorder="1" applyAlignment="1">
      <alignment vertical="center"/>
    </xf>
    <xf numFmtId="165" fontId="18" fillId="0" borderId="1" xfId="4" applyNumberFormat="1" applyFont="1" applyFill="1" applyBorder="1" applyAlignment="1">
      <alignment horizontal="center" vertical="center"/>
    </xf>
    <xf numFmtId="165" fontId="17" fillId="0" borderId="1" xfId="4" applyNumberFormat="1" applyFont="1" applyFill="1" applyBorder="1" applyAlignment="1">
      <alignment horizontal="center" vertical="center"/>
    </xf>
    <xf numFmtId="10" fontId="17" fillId="0" borderId="1" xfId="5" applyNumberFormat="1" applyFont="1" applyFill="1" applyBorder="1" applyAlignment="1">
      <alignment horizontal="center" vertical="center" wrapText="1"/>
    </xf>
    <xf numFmtId="165" fontId="22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/>
    <xf numFmtId="0" fontId="19" fillId="0" borderId="1" xfId="0" applyFont="1" applyBorder="1"/>
    <xf numFmtId="165" fontId="22" fillId="0" borderId="1" xfId="0" applyNumberFormat="1" applyFont="1" applyBorder="1" applyAlignment="1">
      <alignment horizontal="center"/>
    </xf>
    <xf numFmtId="0" fontId="25" fillId="0" borderId="0" xfId="0" applyFont="1" applyAlignment="1">
      <alignment horizontal="justify" vertical="center"/>
    </xf>
    <xf numFmtId="0" fontId="26" fillId="0" borderId="0" xfId="4" applyFont="1" applyAlignment="1">
      <alignment horizontal="right"/>
    </xf>
    <xf numFmtId="0" fontId="26" fillId="0" borderId="0" xfId="4" applyFont="1" applyAlignment="1">
      <alignment horizontal="right"/>
    </xf>
    <xf numFmtId="0" fontId="16" fillId="0" borderId="1" xfId="0" applyFont="1" applyBorder="1" applyAlignment="1">
      <alignment horizontal="center" vertical="center"/>
    </xf>
    <xf numFmtId="49" fontId="0" fillId="0" borderId="0" xfId="0" applyNumberFormat="1" applyFont="1" applyAlignment="1">
      <alignment wrapText="1"/>
    </xf>
    <xf numFmtId="49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justify" vertical="center" wrapText="1"/>
    </xf>
    <xf numFmtId="0" fontId="30" fillId="0" borderId="1" xfId="0" applyFont="1" applyBorder="1" applyAlignment="1">
      <alignment horizontal="center" vertical="center"/>
    </xf>
    <xf numFmtId="2" fontId="27" fillId="0" borderId="1" xfId="0" applyNumberFormat="1" applyFont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/>
    </xf>
    <xf numFmtId="165" fontId="14" fillId="3" borderId="1" xfId="0" applyNumberFormat="1" applyFont="1" applyFill="1" applyBorder="1" applyAlignment="1">
      <alignment horizontal="center" vertical="center" wrapText="1"/>
    </xf>
    <xf numFmtId="10" fontId="19" fillId="0" borderId="1" xfId="0" applyNumberFormat="1" applyFont="1" applyBorder="1"/>
    <xf numFmtId="0" fontId="2" fillId="2" borderId="0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justify" vertical="center" wrapText="1"/>
    </xf>
    <xf numFmtId="0" fontId="24" fillId="0" borderId="0" xfId="0" applyFont="1" applyBorder="1" applyAlignment="1">
      <alignment horizontal="center" vertical="center"/>
    </xf>
    <xf numFmtId="2" fontId="23" fillId="0" borderId="0" xfId="0" applyNumberFormat="1" applyFont="1" applyBorder="1" applyAlignment="1">
      <alignment horizontal="center" vertical="center"/>
    </xf>
    <xf numFmtId="165" fontId="3" fillId="0" borderId="0" xfId="0" applyNumberFormat="1" applyFont="1" applyBorder="1" applyAlignment="1">
      <alignment horizontal="center" vertical="center"/>
    </xf>
    <xf numFmtId="0" fontId="18" fillId="0" borderId="1" xfId="4" applyFont="1" applyFill="1" applyBorder="1" applyAlignment="1">
      <alignment vertical="center" wrapText="1"/>
    </xf>
    <xf numFmtId="165" fontId="18" fillId="0" borderId="1" xfId="4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65" fontId="14" fillId="3" borderId="13" xfId="0" applyNumberFormat="1" applyFont="1" applyFill="1" applyBorder="1" applyAlignment="1">
      <alignment horizontal="center" vertical="center" wrapText="1"/>
    </xf>
    <xf numFmtId="0" fontId="16" fillId="0" borderId="14" xfId="0" applyFont="1" applyBorder="1" applyAlignment="1">
      <alignment horizontal="center" vertical="center"/>
    </xf>
    <xf numFmtId="0" fontId="16" fillId="0" borderId="14" xfId="0" applyFont="1" applyBorder="1" applyAlignment="1">
      <alignment horizontal="justify" vertical="center" wrapText="1"/>
    </xf>
    <xf numFmtId="2" fontId="27" fillId="0" borderId="14" xfId="0" applyNumberFormat="1" applyFont="1" applyBorder="1" applyAlignment="1">
      <alignment horizontal="center" vertical="center"/>
    </xf>
    <xf numFmtId="165" fontId="16" fillId="0" borderId="14" xfId="0" applyNumberFormat="1" applyFont="1" applyBorder="1" applyAlignment="1">
      <alignment horizontal="center" vertical="center"/>
    </xf>
    <xf numFmtId="0" fontId="14" fillId="2" borderId="2" xfId="0" applyFont="1" applyFill="1" applyBorder="1" applyAlignment="1">
      <alignment vertical="center" wrapText="1"/>
    </xf>
    <xf numFmtId="0" fontId="14" fillId="2" borderId="3" xfId="0" applyFont="1" applyFill="1" applyBorder="1" applyAlignment="1">
      <alignment vertical="center" wrapText="1"/>
    </xf>
    <xf numFmtId="0" fontId="14" fillId="2" borderId="4" xfId="0" applyFont="1" applyFill="1" applyBorder="1" applyAlignment="1">
      <alignment vertical="center" wrapText="1"/>
    </xf>
    <xf numFmtId="2" fontId="0" fillId="0" borderId="0" xfId="0" applyNumberFormat="1" applyAlignment="1">
      <alignment horizontal="center" vertical="center"/>
    </xf>
    <xf numFmtId="165" fontId="14" fillId="4" borderId="1" xfId="0" applyNumberFormat="1" applyFont="1" applyFill="1" applyBorder="1" applyAlignment="1">
      <alignment horizontal="center" vertical="center" wrapText="1"/>
    </xf>
    <xf numFmtId="10" fontId="14" fillId="4" borderId="1" xfId="0" applyNumberFormat="1" applyFont="1" applyFill="1" applyBorder="1" applyAlignment="1">
      <alignment horizontal="center"/>
    </xf>
    <xf numFmtId="165" fontId="22" fillId="4" borderId="1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1" xfId="0" applyFill="1" applyBorder="1" applyAlignment="1">
      <alignment horizontal="center"/>
    </xf>
    <xf numFmtId="0" fontId="0" fillId="2" borderId="0" xfId="0" applyFill="1" applyBorder="1" applyAlignment="1">
      <alignment horizontal="center" vertical="center" wrapText="1"/>
    </xf>
    <xf numFmtId="2" fontId="0" fillId="2" borderId="1" xfId="0" applyNumberForma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/>
    <xf numFmtId="2" fontId="0" fillId="2" borderId="3" xfId="0" applyNumberForma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2" fontId="5" fillId="2" borderId="1" xfId="3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vertical="center"/>
    </xf>
    <xf numFmtId="10" fontId="5" fillId="2" borderId="3" xfId="3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7" fillId="2" borderId="5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6" fillId="2" borderId="5" xfId="0" applyFont="1" applyFill="1" applyBorder="1" applyAlignment="1">
      <alignment horizontal="center" vertical="center" wrapText="1"/>
    </xf>
    <xf numFmtId="2" fontId="8" fillId="2" borderId="5" xfId="0" applyNumberFormat="1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right" vertical="center"/>
    </xf>
    <xf numFmtId="49" fontId="12" fillId="2" borderId="0" xfId="0" applyNumberFormat="1" applyFont="1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49" fontId="11" fillId="2" borderId="0" xfId="0" applyNumberFormat="1" applyFont="1" applyFill="1" applyBorder="1" applyAlignment="1">
      <alignment horizontal="left" vertical="center"/>
    </xf>
    <xf numFmtId="0" fontId="6" fillId="2" borderId="0" xfId="0" applyFont="1" applyFill="1" applyBorder="1" applyAlignment="1">
      <alignment vertical="center"/>
    </xf>
    <xf numFmtId="0" fontId="5" fillId="2" borderId="0" xfId="0" applyFont="1" applyFill="1" applyBorder="1" applyAlignment="1">
      <alignment vertical="center" wrapText="1"/>
    </xf>
    <xf numFmtId="0" fontId="0" fillId="2" borderId="0" xfId="0" applyFill="1"/>
    <xf numFmtId="0" fontId="5" fillId="2" borderId="0" xfId="0" applyFont="1" applyFill="1" applyBorder="1" applyAlignment="1">
      <alignment horizontal="right" vertical="center"/>
    </xf>
    <xf numFmtId="49" fontId="10" fillId="2" borderId="0" xfId="0" applyNumberFormat="1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164" fontId="21" fillId="2" borderId="0" xfId="1" applyNumberFormat="1" applyFont="1" applyFill="1" applyBorder="1" applyAlignment="1">
      <alignment vertical="center" wrapText="1"/>
    </xf>
    <xf numFmtId="165" fontId="19" fillId="0" borderId="14" xfId="0" applyNumberFormat="1" applyFont="1" applyBorder="1" applyAlignment="1">
      <alignment horizontal="center" vertical="center" wrapText="1"/>
    </xf>
    <xf numFmtId="0" fontId="21" fillId="2" borderId="0" xfId="0" applyFont="1" applyFill="1" applyBorder="1" applyAlignment="1">
      <alignment vertical="center" wrapText="1"/>
    </xf>
    <xf numFmtId="164" fontId="21" fillId="2" borderId="0" xfId="1" applyNumberFormat="1" applyFont="1" applyFill="1" applyBorder="1" applyAlignment="1">
      <alignment horizontal="left" vertical="center" wrapText="1"/>
    </xf>
    <xf numFmtId="0" fontId="14" fillId="4" borderId="1" xfId="0" applyFont="1" applyFill="1" applyBorder="1" applyAlignment="1">
      <alignment horizontal="right"/>
    </xf>
    <xf numFmtId="0" fontId="15" fillId="4" borderId="1" xfId="0" applyFont="1" applyFill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20" fillId="2" borderId="0" xfId="0" applyFont="1" applyFill="1" applyBorder="1" applyAlignment="1">
      <alignment horizontal="left" vertical="center" wrapText="1"/>
    </xf>
    <xf numFmtId="0" fontId="21" fillId="2" borderId="0" xfId="0" applyFont="1" applyFill="1" applyBorder="1" applyAlignment="1">
      <alignment vertical="center" wrapText="1"/>
    </xf>
    <xf numFmtId="164" fontId="21" fillId="2" borderId="0" xfId="1" applyNumberFormat="1" applyFont="1" applyFill="1" applyBorder="1" applyAlignment="1">
      <alignment vertical="center" wrapText="1"/>
    </xf>
    <xf numFmtId="0" fontId="14" fillId="3" borderId="1" xfId="0" applyFont="1" applyFill="1" applyBorder="1" applyAlignment="1">
      <alignment horizontal="right" vertical="center" wrapText="1"/>
    </xf>
    <xf numFmtId="0" fontId="21" fillId="2" borderId="0" xfId="0" applyFont="1" applyFill="1" applyBorder="1" applyAlignment="1">
      <alignment horizontal="left" vertical="center" wrapText="1"/>
    </xf>
    <xf numFmtId="0" fontId="14" fillId="3" borderId="13" xfId="0" applyFont="1" applyFill="1" applyBorder="1" applyAlignment="1">
      <alignment horizontal="right" vertical="center" wrapText="1"/>
    </xf>
    <xf numFmtId="0" fontId="14" fillId="4" borderId="1" xfId="0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10" fontId="5" fillId="2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right" vertical="center"/>
    </xf>
    <xf numFmtId="0" fontId="5" fillId="2" borderId="4" xfId="0" applyFont="1" applyFill="1" applyBorder="1" applyAlignment="1">
      <alignment horizontal="righ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right" vertical="center"/>
    </xf>
    <xf numFmtId="0" fontId="5" fillId="2" borderId="10" xfId="0" applyFont="1" applyFill="1" applyBorder="1" applyAlignment="1">
      <alignment horizontal="right" vertical="center"/>
    </xf>
    <xf numFmtId="0" fontId="5" fillId="2" borderId="3" xfId="0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left" vertical="center"/>
    </xf>
    <xf numFmtId="49" fontId="5" fillId="2" borderId="0" xfId="0" applyNumberFormat="1" applyFont="1" applyFill="1" applyBorder="1" applyAlignment="1">
      <alignment horizontal="left" vertical="center"/>
    </xf>
    <xf numFmtId="49" fontId="5" fillId="2" borderId="11" xfId="0" applyNumberFormat="1" applyFont="1" applyFill="1" applyBorder="1" applyAlignment="1">
      <alignment horizontal="left" vertical="center"/>
    </xf>
    <xf numFmtId="0" fontId="9" fillId="2" borderId="7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49" fontId="10" fillId="2" borderId="0" xfId="0" applyNumberFormat="1" applyFont="1" applyFill="1" applyBorder="1" applyAlignment="1">
      <alignment horizontal="center" vertical="center"/>
    </xf>
    <xf numFmtId="49" fontId="10" fillId="2" borderId="11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0" fontId="0" fillId="2" borderId="5" xfId="0" applyFill="1" applyBorder="1" applyAlignment="1">
      <alignment vertical="center"/>
    </xf>
    <xf numFmtId="0" fontId="0" fillId="2" borderId="11" xfId="0" applyFill="1" applyBorder="1" applyAlignment="1">
      <alignment vertical="center"/>
    </xf>
    <xf numFmtId="0" fontId="5" fillId="2" borderId="2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left" vertical="center"/>
    </xf>
    <xf numFmtId="0" fontId="5" fillId="2" borderId="4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3" xfId="0" applyFill="1" applyBorder="1" applyAlignment="1">
      <alignment horizontal="right" vertical="center"/>
    </xf>
    <xf numFmtId="0" fontId="0" fillId="2" borderId="4" xfId="0" applyFill="1" applyBorder="1" applyAlignment="1">
      <alignment horizontal="right" vertical="center"/>
    </xf>
    <xf numFmtId="0" fontId="0" fillId="2" borderId="2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4" fillId="2" borderId="0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right" vertical="center" wrapText="1"/>
    </xf>
    <xf numFmtId="0" fontId="14" fillId="3" borderId="3" xfId="0" applyFont="1" applyFill="1" applyBorder="1" applyAlignment="1">
      <alignment horizontal="right" vertical="center" wrapText="1"/>
    </xf>
    <xf numFmtId="0" fontId="14" fillId="3" borderId="4" xfId="0" applyFont="1" applyFill="1" applyBorder="1" applyAlignment="1">
      <alignment horizontal="right" vertical="center" wrapText="1"/>
    </xf>
    <xf numFmtId="164" fontId="21" fillId="2" borderId="11" xfId="1" applyNumberFormat="1" applyFont="1" applyFill="1" applyBorder="1" applyAlignment="1">
      <alignment vertical="center" wrapText="1"/>
    </xf>
  </cellXfs>
  <cellStyles count="6">
    <cellStyle name="Normal" xfId="0" builtinId="0"/>
    <cellStyle name="Normal 2" xfId="4"/>
    <cellStyle name="Normal 3" xfId="2"/>
    <cellStyle name="Porcentagem" xfId="3" builtinId="5"/>
    <cellStyle name="Porcentagem 2" xfId="5"/>
    <cellStyle name="Separador de milhares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4"/>
  <sheetViews>
    <sheetView tabSelected="1" view="pageBreakPreview" zoomScale="90" zoomScaleNormal="100" zoomScaleSheetLayoutView="90" workbookViewId="0">
      <selection activeCell="K21" sqref="K21"/>
    </sheetView>
  </sheetViews>
  <sheetFormatPr defaultRowHeight="15"/>
  <cols>
    <col min="1" max="1" width="5.42578125" bestFit="1" customWidth="1"/>
    <col min="2" max="2" width="15.5703125" bestFit="1" customWidth="1"/>
    <col min="3" max="3" width="55.7109375" customWidth="1"/>
    <col min="4" max="4" width="5.7109375" customWidth="1"/>
    <col min="5" max="5" width="10.85546875" customWidth="1"/>
    <col min="6" max="6" width="8.42578125" bestFit="1" customWidth="1"/>
    <col min="7" max="7" width="13.5703125" bestFit="1" customWidth="1"/>
    <col min="8" max="8" width="11.85546875" customWidth="1"/>
  </cols>
  <sheetData>
    <row r="1" spans="1:12" ht="18.75">
      <c r="A1" s="91" t="s">
        <v>0</v>
      </c>
      <c r="B1" s="91"/>
      <c r="C1" s="91"/>
      <c r="D1" s="91"/>
      <c r="E1" s="91"/>
      <c r="F1" s="91"/>
      <c r="G1" s="91"/>
    </row>
    <row r="2" spans="1:12" ht="15.75" customHeight="1">
      <c r="A2" s="92" t="s">
        <v>7</v>
      </c>
      <c r="B2" s="92"/>
      <c r="C2" s="92"/>
      <c r="D2" s="87" t="s">
        <v>83</v>
      </c>
      <c r="E2" s="87"/>
      <c r="F2" s="87"/>
      <c r="G2" s="87"/>
    </row>
    <row r="3" spans="1:12" ht="15.75" customHeight="1">
      <c r="A3" s="92" t="s">
        <v>88</v>
      </c>
      <c r="B3" s="92"/>
      <c r="C3" s="92"/>
      <c r="D3" s="87" t="s">
        <v>82</v>
      </c>
      <c r="E3" s="87"/>
      <c r="F3" s="87"/>
      <c r="G3" s="87"/>
    </row>
    <row r="4" spans="1:12" ht="15.75" customHeight="1">
      <c r="A4" s="95" t="s">
        <v>70</v>
      </c>
      <c r="B4" s="95"/>
      <c r="C4" s="95"/>
      <c r="D4" s="87" t="s">
        <v>67</v>
      </c>
      <c r="E4" s="87"/>
      <c r="F4" s="87"/>
      <c r="G4" s="87"/>
    </row>
    <row r="5" spans="1:12" ht="18.75">
      <c r="A5" s="92"/>
      <c r="B5" s="92"/>
      <c r="C5" s="92"/>
      <c r="D5" s="93" t="s">
        <v>1</v>
      </c>
      <c r="E5" s="93"/>
      <c r="F5" s="93"/>
      <c r="G5" s="93"/>
    </row>
    <row r="6" spans="1:12" ht="28.5">
      <c r="A6" s="26" t="s">
        <v>2</v>
      </c>
      <c r="B6" s="25" t="s">
        <v>66</v>
      </c>
      <c r="C6" s="26" t="s">
        <v>3</v>
      </c>
      <c r="D6" s="26" t="s">
        <v>4</v>
      </c>
      <c r="E6" s="26" t="s">
        <v>5</v>
      </c>
      <c r="F6" s="26" t="s">
        <v>8</v>
      </c>
      <c r="G6" s="26" t="s">
        <v>9</v>
      </c>
    </row>
    <row r="7" spans="1:12">
      <c r="A7" s="26">
        <v>1</v>
      </c>
      <c r="B7" s="48"/>
      <c r="C7" s="27" t="s">
        <v>78</v>
      </c>
      <c r="D7" s="49"/>
      <c r="E7" s="49"/>
      <c r="F7" s="49"/>
      <c r="G7" s="50"/>
    </row>
    <row r="8" spans="1:12" ht="45">
      <c r="A8" s="26" t="s">
        <v>6</v>
      </c>
      <c r="B8" s="23" t="s">
        <v>79</v>
      </c>
      <c r="C8" s="28" t="s">
        <v>80</v>
      </c>
      <c r="D8" s="23" t="s">
        <v>81</v>
      </c>
      <c r="E8" s="29"/>
      <c r="F8" s="30">
        <v>1</v>
      </c>
      <c r="G8" s="31">
        <f>E8*F8</f>
        <v>0</v>
      </c>
      <c r="K8" s="20"/>
      <c r="L8" s="20"/>
    </row>
    <row r="9" spans="1:12">
      <c r="A9" s="94" t="s">
        <v>53</v>
      </c>
      <c r="B9" s="96"/>
      <c r="C9" s="96"/>
      <c r="D9" s="96"/>
      <c r="E9" s="96"/>
      <c r="F9" s="96"/>
      <c r="G9" s="43">
        <f>SUM(G8:G8)</f>
        <v>0</v>
      </c>
    </row>
    <row r="10" spans="1:12" ht="15" customHeight="1">
      <c r="A10" s="42">
        <v>2</v>
      </c>
      <c r="B10" s="48"/>
      <c r="C10" s="27" t="s">
        <v>72</v>
      </c>
      <c r="D10" s="49"/>
      <c r="E10" s="49"/>
      <c r="F10" s="49"/>
      <c r="G10" s="50"/>
    </row>
    <row r="11" spans="1:12" ht="15" customHeight="1">
      <c r="A11" s="26" t="s">
        <v>92</v>
      </c>
      <c r="B11" s="44" t="s">
        <v>75</v>
      </c>
      <c r="C11" s="45" t="s">
        <v>74</v>
      </c>
      <c r="D11" s="44" t="s">
        <v>71</v>
      </c>
      <c r="E11" s="46"/>
      <c r="F11" s="46">
        <v>16</v>
      </c>
      <c r="G11" s="47">
        <f>E11*F11</f>
        <v>0</v>
      </c>
    </row>
    <row r="12" spans="1:12" ht="105">
      <c r="A12" s="26" t="s">
        <v>93</v>
      </c>
      <c r="B12" s="23" t="s">
        <v>63</v>
      </c>
      <c r="C12" s="28" t="s">
        <v>73</v>
      </c>
      <c r="D12" s="23" t="s">
        <v>60</v>
      </c>
      <c r="E12" s="46"/>
      <c r="F12" s="30">
        <v>150</v>
      </c>
      <c r="G12" s="31">
        <f>F12*E12</f>
        <v>0</v>
      </c>
      <c r="I12" s="20"/>
      <c r="J12" s="20"/>
      <c r="K12" s="20"/>
      <c r="L12" s="20"/>
    </row>
    <row r="13" spans="1:12" ht="60">
      <c r="A13" s="26" t="s">
        <v>94</v>
      </c>
      <c r="B13" s="23" t="s">
        <v>65</v>
      </c>
      <c r="C13" s="28" t="s">
        <v>64</v>
      </c>
      <c r="D13" s="23" t="s">
        <v>61</v>
      </c>
      <c r="E13" s="29"/>
      <c r="F13" s="30">
        <v>3</v>
      </c>
      <c r="G13" s="31">
        <f>F13*E13</f>
        <v>0</v>
      </c>
      <c r="K13" s="20"/>
      <c r="L13" s="20"/>
    </row>
    <row r="14" spans="1:12">
      <c r="A14" s="94" t="s">
        <v>53</v>
      </c>
      <c r="B14" s="94"/>
      <c r="C14" s="94"/>
      <c r="D14" s="94"/>
      <c r="E14" s="94"/>
      <c r="F14" s="94"/>
      <c r="G14" s="32">
        <f>SUM(G11:G13)</f>
        <v>0</v>
      </c>
    </row>
    <row r="15" spans="1:12" ht="15" customHeight="1">
      <c r="A15" s="26">
        <v>3</v>
      </c>
      <c r="B15" s="48"/>
      <c r="C15" s="27" t="s">
        <v>84</v>
      </c>
      <c r="D15" s="49"/>
      <c r="E15" s="49"/>
      <c r="F15" s="49"/>
      <c r="G15" s="50"/>
    </row>
    <row r="16" spans="1:12" ht="45">
      <c r="A16" s="26" t="s">
        <v>95</v>
      </c>
      <c r="B16" s="23" t="s">
        <v>85</v>
      </c>
      <c r="C16" s="28" t="s">
        <v>86</v>
      </c>
      <c r="D16" s="23" t="s">
        <v>87</v>
      </c>
      <c r="E16" s="51"/>
      <c r="F16" s="30">
        <f>150*0.5*0.6</f>
        <v>45</v>
      </c>
      <c r="G16" s="31">
        <f>E16*F16</f>
        <v>0</v>
      </c>
      <c r="K16" s="20"/>
      <c r="L16" s="20"/>
    </row>
    <row r="17" spans="1:10">
      <c r="A17" s="94" t="s">
        <v>53</v>
      </c>
      <c r="B17" s="94"/>
      <c r="C17" s="94"/>
      <c r="D17" s="94"/>
      <c r="E17" s="94"/>
      <c r="F17" s="94"/>
      <c r="G17" s="32">
        <f>SUM(G16)</f>
        <v>0</v>
      </c>
    </row>
    <row r="18" spans="1:10">
      <c r="A18" s="97" t="s">
        <v>89</v>
      </c>
      <c r="B18" s="97"/>
      <c r="C18" s="97"/>
      <c r="D18" s="97"/>
      <c r="E18" s="97"/>
      <c r="F18" s="97"/>
      <c r="G18" s="52">
        <f>G17+G14+G9</f>
        <v>0</v>
      </c>
    </row>
    <row r="19" spans="1:10" ht="15" customHeight="1">
      <c r="A19" s="88" t="s">
        <v>54</v>
      </c>
      <c r="B19" s="88"/>
      <c r="C19" s="88"/>
      <c r="D19" s="88"/>
      <c r="E19" s="88"/>
      <c r="F19" s="53">
        <f>BDI!H46</f>
        <v>0.12353584734868783</v>
      </c>
      <c r="G19" s="52">
        <f>G18*F19</f>
        <v>0</v>
      </c>
    </row>
    <row r="20" spans="1:10" ht="15" customHeight="1">
      <c r="A20" s="89" t="s">
        <v>55</v>
      </c>
      <c r="B20" s="90"/>
      <c r="C20" s="90"/>
      <c r="D20" s="90"/>
      <c r="E20" s="90"/>
      <c r="F20" s="90"/>
      <c r="G20" s="54">
        <f>G18+G19</f>
        <v>0</v>
      </c>
    </row>
    <row r="21" spans="1:10">
      <c r="H21" s="2"/>
    </row>
    <row r="22" spans="1:10">
      <c r="E22" s="24"/>
      <c r="H22" s="2"/>
    </row>
    <row r="25" spans="1:10">
      <c r="A25" s="34"/>
      <c r="B25" s="35"/>
      <c r="C25" s="36"/>
      <c r="D25" s="35"/>
      <c r="E25" s="37"/>
      <c r="F25" s="38"/>
      <c r="G25" s="39"/>
      <c r="J25" s="2"/>
    </row>
    <row r="26" spans="1:10">
      <c r="C26" s="2"/>
    </row>
    <row r="29" spans="1:10">
      <c r="B29" s="3"/>
      <c r="C29" s="4"/>
      <c r="D29" s="1"/>
    </row>
    <row r="33" spans="3:4">
      <c r="C33" s="20"/>
      <c r="D33" s="20"/>
    </row>
    <row r="34" spans="3:4">
      <c r="C34" s="21"/>
      <c r="D34" s="22"/>
    </row>
  </sheetData>
  <mergeCells count="16">
    <mergeCell ref="D4:G4"/>
    <mergeCell ref="A19:E19"/>
    <mergeCell ref="A20:F20"/>
    <mergeCell ref="A1:G1"/>
    <mergeCell ref="A2:C2"/>
    <mergeCell ref="A3:C3"/>
    <mergeCell ref="A5:C5"/>
    <mergeCell ref="F5:G5"/>
    <mergeCell ref="A14:F14"/>
    <mergeCell ref="D2:G2"/>
    <mergeCell ref="D5:E5"/>
    <mergeCell ref="D3:G3"/>
    <mergeCell ref="A4:C4"/>
    <mergeCell ref="A9:F9"/>
    <mergeCell ref="A17:F17"/>
    <mergeCell ref="A18:F18"/>
  </mergeCells>
  <pageMargins left="1.1023622047244095" right="0.11811023622047245" top="0.98425196850393704" bottom="0.78740157480314965" header="0.31496062992125984" footer="0.31496062992125984"/>
  <pageSetup paperSize="9" scale="92" orientation="landscape" r:id="rId1"/>
  <rowBreaks count="1" manualBreakCount="1">
    <brk id="2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H47"/>
  <sheetViews>
    <sheetView view="pageBreakPreview" zoomScale="90" zoomScaleNormal="100" zoomScaleSheetLayoutView="90" workbookViewId="0">
      <selection activeCell="K9" sqref="K9"/>
    </sheetView>
  </sheetViews>
  <sheetFormatPr defaultRowHeight="15"/>
  <cols>
    <col min="8" max="8" width="15.140625" bestFit="1" customWidth="1"/>
  </cols>
  <sheetData>
    <row r="1" spans="1:8" ht="18.75">
      <c r="A1" s="136" t="s">
        <v>0</v>
      </c>
      <c r="B1" s="136"/>
      <c r="C1" s="136"/>
      <c r="D1" s="136"/>
      <c r="E1" s="136"/>
      <c r="F1" s="136"/>
      <c r="G1" s="136"/>
      <c r="H1" s="136"/>
    </row>
    <row r="2" spans="1:8">
      <c r="A2" s="55"/>
      <c r="B2" s="55"/>
      <c r="C2" s="55"/>
      <c r="D2" s="55"/>
      <c r="E2" s="55"/>
      <c r="F2" s="55"/>
      <c r="G2" s="55"/>
      <c r="H2" s="55"/>
    </row>
    <row r="3" spans="1:8">
      <c r="A3" s="137" t="s">
        <v>10</v>
      </c>
      <c r="B3" s="112"/>
      <c r="C3" s="112"/>
      <c r="D3" s="112"/>
      <c r="E3" s="112"/>
      <c r="F3" s="112"/>
      <c r="G3" s="112"/>
      <c r="H3" s="138"/>
    </row>
    <row r="4" spans="1:8">
      <c r="A4" s="139"/>
      <c r="B4" s="139"/>
      <c r="C4" s="139"/>
      <c r="D4" s="139"/>
      <c r="E4" s="139"/>
      <c r="F4" s="139"/>
      <c r="G4" s="139"/>
      <c r="H4" s="139"/>
    </row>
    <row r="5" spans="1:8">
      <c r="A5" s="56" t="s">
        <v>11</v>
      </c>
      <c r="B5" s="134" t="s">
        <v>12</v>
      </c>
      <c r="C5" s="135"/>
      <c r="D5" s="56" t="s">
        <v>13</v>
      </c>
      <c r="E5" s="57"/>
      <c r="F5" s="57"/>
      <c r="G5" s="57"/>
      <c r="H5" s="57"/>
    </row>
    <row r="6" spans="1:8">
      <c r="A6" s="56">
        <v>1</v>
      </c>
      <c r="B6" s="134" t="s">
        <v>14</v>
      </c>
      <c r="C6" s="135"/>
      <c r="D6" s="58">
        <f>H19</f>
        <v>1.8</v>
      </c>
      <c r="E6" s="57"/>
      <c r="F6" s="57"/>
      <c r="G6" s="57"/>
      <c r="H6" s="57"/>
    </row>
    <row r="7" spans="1:8">
      <c r="A7" s="56">
        <v>2</v>
      </c>
      <c r="B7" s="134" t="s">
        <v>15</v>
      </c>
      <c r="C7" s="135"/>
      <c r="D7" s="58">
        <v>0.65</v>
      </c>
      <c r="E7" s="57"/>
      <c r="F7" s="57"/>
      <c r="G7" s="57"/>
      <c r="H7" s="57"/>
    </row>
    <row r="8" spans="1:8">
      <c r="A8" s="56">
        <v>3</v>
      </c>
      <c r="B8" s="134" t="s">
        <v>16</v>
      </c>
      <c r="C8" s="135"/>
      <c r="D8" s="58">
        <v>3</v>
      </c>
      <c r="E8" s="57"/>
      <c r="F8" s="57"/>
      <c r="G8" s="57"/>
      <c r="H8" s="57"/>
    </row>
    <row r="9" spans="1:8">
      <c r="A9" s="56">
        <v>4</v>
      </c>
      <c r="B9" s="134" t="s">
        <v>17</v>
      </c>
      <c r="C9" s="135"/>
      <c r="D9" s="58">
        <v>3</v>
      </c>
      <c r="E9" s="57"/>
      <c r="F9" s="57"/>
      <c r="G9" s="57"/>
      <c r="H9" s="57"/>
    </row>
    <row r="10" spans="1:8">
      <c r="A10" s="56">
        <v>5</v>
      </c>
      <c r="B10" s="134" t="s">
        <v>18</v>
      </c>
      <c r="C10" s="135"/>
      <c r="D10" s="58">
        <f>H23</f>
        <v>1</v>
      </c>
      <c r="E10" s="57"/>
      <c r="F10" s="57"/>
      <c r="G10" s="57"/>
      <c r="H10" s="57"/>
    </row>
    <row r="11" spans="1:8">
      <c r="A11" s="56">
        <v>6</v>
      </c>
      <c r="B11" s="134" t="s">
        <v>19</v>
      </c>
      <c r="C11" s="135"/>
      <c r="D11" s="58">
        <f>H30</f>
        <v>0.5</v>
      </c>
      <c r="E11" s="57"/>
      <c r="F11" s="57"/>
      <c r="G11" s="57"/>
      <c r="H11" s="57"/>
    </row>
    <row r="12" spans="1:8">
      <c r="A12" s="56">
        <v>7</v>
      </c>
      <c r="B12" s="134" t="s">
        <v>20</v>
      </c>
      <c r="C12" s="135"/>
      <c r="D12" s="58">
        <f>H36</f>
        <v>6.65</v>
      </c>
      <c r="E12" s="57"/>
      <c r="F12" s="57"/>
      <c r="G12" s="57"/>
      <c r="H12" s="57"/>
    </row>
    <row r="13" spans="1:8">
      <c r="A13" s="59"/>
      <c r="B13" s="60"/>
      <c r="C13" s="60"/>
      <c r="D13" s="61"/>
      <c r="E13" s="57"/>
      <c r="F13" s="57"/>
      <c r="G13" s="57"/>
      <c r="H13" s="57"/>
    </row>
    <row r="14" spans="1:8">
      <c r="A14" s="124" t="s">
        <v>21</v>
      </c>
      <c r="B14" s="125"/>
      <c r="C14" s="125"/>
      <c r="D14" s="125"/>
      <c r="E14" s="125"/>
      <c r="F14" s="125"/>
      <c r="G14" s="125"/>
      <c r="H14" s="126"/>
    </row>
    <row r="15" spans="1:8">
      <c r="A15" s="127" t="s">
        <v>22</v>
      </c>
      <c r="B15" s="128"/>
      <c r="C15" s="128"/>
      <c r="D15" s="128"/>
      <c r="E15" s="128"/>
      <c r="F15" s="128"/>
      <c r="G15" s="129"/>
      <c r="H15" s="62" t="s">
        <v>23</v>
      </c>
    </row>
    <row r="16" spans="1:8">
      <c r="A16" s="102" t="s">
        <v>24</v>
      </c>
      <c r="B16" s="103"/>
      <c r="C16" s="103"/>
      <c r="D16" s="103"/>
      <c r="E16" s="103"/>
      <c r="F16" s="103"/>
      <c r="G16" s="104"/>
      <c r="H16" s="63">
        <v>1</v>
      </c>
    </row>
    <row r="17" spans="1:8">
      <c r="A17" s="102" t="s">
        <v>25</v>
      </c>
      <c r="B17" s="103"/>
      <c r="C17" s="103"/>
      <c r="D17" s="103"/>
      <c r="E17" s="103"/>
      <c r="F17" s="103"/>
      <c r="G17" s="104"/>
      <c r="H17" s="63">
        <v>0.8</v>
      </c>
    </row>
    <row r="18" spans="1:8">
      <c r="A18" s="64" t="s">
        <v>26</v>
      </c>
      <c r="B18" s="65"/>
      <c r="C18" s="65"/>
      <c r="D18" s="65"/>
      <c r="E18" s="65"/>
      <c r="F18" s="66"/>
      <c r="G18" s="67"/>
      <c r="H18" s="63">
        <v>0</v>
      </c>
    </row>
    <row r="19" spans="1:8">
      <c r="A19" s="105" t="s">
        <v>27</v>
      </c>
      <c r="B19" s="106"/>
      <c r="C19" s="106"/>
      <c r="D19" s="106"/>
      <c r="E19" s="106"/>
      <c r="F19" s="106"/>
      <c r="G19" s="106"/>
      <c r="H19" s="63">
        <f>SUM(H16:H18)</f>
        <v>1.8</v>
      </c>
    </row>
    <row r="20" spans="1:8">
      <c r="A20" s="124" t="s">
        <v>28</v>
      </c>
      <c r="B20" s="125"/>
      <c r="C20" s="125"/>
      <c r="D20" s="125"/>
      <c r="E20" s="125"/>
      <c r="F20" s="125"/>
      <c r="G20" s="125"/>
      <c r="H20" s="126"/>
    </row>
    <row r="21" spans="1:8">
      <c r="A21" s="127" t="s">
        <v>22</v>
      </c>
      <c r="B21" s="128"/>
      <c r="C21" s="128"/>
      <c r="D21" s="128"/>
      <c r="E21" s="128"/>
      <c r="F21" s="128"/>
      <c r="G21" s="129"/>
      <c r="H21" s="62" t="s">
        <v>23</v>
      </c>
    </row>
    <row r="22" spans="1:8">
      <c r="A22" s="102" t="s">
        <v>29</v>
      </c>
      <c r="B22" s="103"/>
      <c r="C22" s="103"/>
      <c r="D22" s="103"/>
      <c r="E22" s="103"/>
      <c r="F22" s="103"/>
      <c r="G22" s="104"/>
      <c r="H22" s="63">
        <v>1</v>
      </c>
    </row>
    <row r="23" spans="1:8">
      <c r="A23" s="105" t="s">
        <v>30</v>
      </c>
      <c r="B23" s="106"/>
      <c r="C23" s="106"/>
      <c r="D23" s="106"/>
      <c r="E23" s="106"/>
      <c r="F23" s="106"/>
      <c r="G23" s="106"/>
      <c r="H23" s="63">
        <f>SUM(H22)</f>
        <v>1</v>
      </c>
    </row>
    <row r="24" spans="1:8">
      <c r="A24" s="124" t="s">
        <v>31</v>
      </c>
      <c r="B24" s="125"/>
      <c r="C24" s="125"/>
      <c r="D24" s="125"/>
      <c r="E24" s="125"/>
      <c r="F24" s="125"/>
      <c r="G24" s="125"/>
      <c r="H24" s="126"/>
    </row>
    <row r="25" spans="1:8">
      <c r="A25" s="127" t="s">
        <v>22</v>
      </c>
      <c r="B25" s="128"/>
      <c r="C25" s="128"/>
      <c r="D25" s="128"/>
      <c r="E25" s="128"/>
      <c r="F25" s="128"/>
      <c r="G25" s="129"/>
      <c r="H25" s="62" t="s">
        <v>23</v>
      </c>
    </row>
    <row r="26" spans="1:8">
      <c r="A26" s="124" t="s">
        <v>32</v>
      </c>
      <c r="B26" s="125"/>
      <c r="C26" s="125"/>
      <c r="D26" s="125"/>
      <c r="E26" s="125"/>
      <c r="F26" s="125"/>
      <c r="G26" s="126"/>
      <c r="H26" s="63">
        <v>1.5</v>
      </c>
    </row>
    <row r="27" spans="1:8">
      <c r="A27" s="105" t="s">
        <v>33</v>
      </c>
      <c r="B27" s="106"/>
      <c r="C27" s="106"/>
      <c r="D27" s="106"/>
      <c r="E27" s="106"/>
      <c r="F27" s="106"/>
      <c r="G27" s="106"/>
      <c r="H27" s="63">
        <f>SUM(H26)</f>
        <v>1.5</v>
      </c>
    </row>
    <row r="28" spans="1:8">
      <c r="A28" s="124" t="s">
        <v>34</v>
      </c>
      <c r="B28" s="130"/>
      <c r="C28" s="130"/>
      <c r="D28" s="130"/>
      <c r="E28" s="130"/>
      <c r="F28" s="130"/>
      <c r="G28" s="131"/>
      <c r="H28" s="68"/>
    </row>
    <row r="29" spans="1:8">
      <c r="A29" s="124" t="s">
        <v>35</v>
      </c>
      <c r="B29" s="130"/>
      <c r="C29" s="130"/>
      <c r="D29" s="130"/>
      <c r="E29" s="130"/>
      <c r="F29" s="130"/>
      <c r="G29" s="131"/>
      <c r="H29" s="58">
        <v>0.5</v>
      </c>
    </row>
    <row r="30" spans="1:8">
      <c r="A30" s="105" t="s">
        <v>36</v>
      </c>
      <c r="B30" s="132"/>
      <c r="C30" s="132"/>
      <c r="D30" s="132"/>
      <c r="E30" s="132"/>
      <c r="F30" s="132"/>
      <c r="G30" s="133"/>
      <c r="H30" s="58">
        <f>H29</f>
        <v>0.5</v>
      </c>
    </row>
    <row r="31" spans="1:8">
      <c r="A31" s="124" t="s">
        <v>37</v>
      </c>
      <c r="B31" s="125"/>
      <c r="C31" s="125"/>
      <c r="D31" s="125"/>
      <c r="E31" s="125"/>
      <c r="F31" s="125"/>
      <c r="G31" s="125"/>
      <c r="H31" s="126"/>
    </row>
    <row r="32" spans="1:8">
      <c r="A32" s="127" t="s">
        <v>22</v>
      </c>
      <c r="B32" s="128"/>
      <c r="C32" s="128"/>
      <c r="D32" s="128"/>
      <c r="E32" s="128"/>
      <c r="F32" s="128"/>
      <c r="G32" s="129"/>
      <c r="H32" s="62" t="s">
        <v>23</v>
      </c>
    </row>
    <row r="33" spans="1:8">
      <c r="A33" s="102" t="s">
        <v>38</v>
      </c>
      <c r="B33" s="103"/>
      <c r="C33" s="103"/>
      <c r="D33" s="103"/>
      <c r="E33" s="103"/>
      <c r="F33" s="103"/>
      <c r="G33" s="104"/>
      <c r="H33" s="63">
        <f>D9</f>
        <v>3</v>
      </c>
    </row>
    <row r="34" spans="1:8" ht="24" customHeight="1">
      <c r="A34" s="102" t="s">
        <v>39</v>
      </c>
      <c r="B34" s="103"/>
      <c r="C34" s="103"/>
      <c r="D34" s="103"/>
      <c r="E34" s="103"/>
      <c r="F34" s="103"/>
      <c r="G34" s="104"/>
      <c r="H34" s="63">
        <f>D8</f>
        <v>3</v>
      </c>
    </row>
    <row r="35" spans="1:8">
      <c r="A35" s="102" t="s">
        <v>40</v>
      </c>
      <c r="B35" s="103"/>
      <c r="C35" s="103"/>
      <c r="D35" s="103"/>
      <c r="E35" s="103"/>
      <c r="F35" s="103"/>
      <c r="G35" s="104"/>
      <c r="H35" s="63">
        <f>D7</f>
        <v>0.65</v>
      </c>
    </row>
    <row r="36" spans="1:8">
      <c r="A36" s="105" t="s">
        <v>41</v>
      </c>
      <c r="B36" s="106"/>
      <c r="C36" s="106"/>
      <c r="D36" s="106"/>
      <c r="E36" s="106"/>
      <c r="F36" s="106"/>
      <c r="G36" s="107"/>
      <c r="H36" s="63">
        <f>SUM(H33:H35)</f>
        <v>6.65</v>
      </c>
    </row>
    <row r="37" spans="1:8">
      <c r="A37" s="69"/>
      <c r="B37" s="70"/>
      <c r="C37" s="71"/>
      <c r="D37" s="72"/>
      <c r="E37" s="72"/>
      <c r="F37" s="72"/>
      <c r="G37" s="72"/>
      <c r="H37" s="73"/>
    </row>
    <row r="38" spans="1:8">
      <c r="A38" s="108" t="s">
        <v>42</v>
      </c>
      <c r="B38" s="108"/>
      <c r="C38" s="108"/>
      <c r="D38" s="108"/>
      <c r="E38" s="108"/>
      <c r="F38" s="108"/>
      <c r="G38" s="108"/>
      <c r="H38" s="108"/>
    </row>
    <row r="39" spans="1:8">
      <c r="A39" s="109" t="s">
        <v>43</v>
      </c>
      <c r="B39" s="112" t="s">
        <v>44</v>
      </c>
      <c r="C39" s="112"/>
      <c r="D39" s="112"/>
      <c r="E39" s="112"/>
      <c r="F39" s="112"/>
      <c r="G39" s="113" t="s">
        <v>45</v>
      </c>
      <c r="H39" s="116" t="s">
        <v>46</v>
      </c>
    </row>
    <row r="40" spans="1:8">
      <c r="A40" s="110"/>
      <c r="B40" s="119"/>
      <c r="C40" s="121" t="s">
        <v>47</v>
      </c>
      <c r="D40" s="122"/>
      <c r="E40" s="122"/>
      <c r="F40" s="122"/>
      <c r="G40" s="114"/>
      <c r="H40" s="117"/>
    </row>
    <row r="41" spans="1:8">
      <c r="A41" s="111"/>
      <c r="B41" s="120"/>
      <c r="C41" s="123"/>
      <c r="D41" s="123"/>
      <c r="E41" s="123"/>
      <c r="F41" s="123"/>
      <c r="G41" s="115"/>
      <c r="H41" s="118"/>
    </row>
    <row r="42" spans="1:8">
      <c r="A42" s="74"/>
      <c r="B42" s="75"/>
      <c r="C42" s="76"/>
      <c r="D42" s="76"/>
      <c r="E42" s="76"/>
      <c r="F42" s="76"/>
      <c r="G42" s="77"/>
      <c r="H42" s="78"/>
    </row>
    <row r="43" spans="1:8">
      <c r="A43" s="98" t="s">
        <v>48</v>
      </c>
      <c r="B43" s="98"/>
      <c r="C43" s="98"/>
      <c r="D43" s="98"/>
      <c r="E43" s="98"/>
      <c r="F43" s="98"/>
      <c r="G43" s="98"/>
      <c r="H43" s="98"/>
    </row>
    <row r="44" spans="1:8">
      <c r="A44" s="98" t="s">
        <v>49</v>
      </c>
      <c r="B44" s="98"/>
      <c r="C44" s="98"/>
      <c r="D44" s="98"/>
      <c r="E44" s="98"/>
      <c r="F44" s="98"/>
      <c r="G44" s="98"/>
      <c r="H44" s="98"/>
    </row>
    <row r="45" spans="1:8" ht="24.75" customHeight="1">
      <c r="A45" s="99" t="s">
        <v>50</v>
      </c>
      <c r="B45" s="99"/>
      <c r="C45" s="99"/>
      <c r="D45" s="79"/>
      <c r="E45" s="80"/>
      <c r="F45" s="80"/>
      <c r="G45" s="80"/>
      <c r="H45" s="80"/>
    </row>
    <row r="46" spans="1:8" ht="30" customHeight="1">
      <c r="A46" s="99" t="s">
        <v>51</v>
      </c>
      <c r="B46" s="99"/>
      <c r="C46" s="99"/>
      <c r="D46" s="79"/>
      <c r="E46" s="100" t="s">
        <v>52</v>
      </c>
      <c r="F46" s="100"/>
      <c r="G46" s="100"/>
      <c r="H46" s="101">
        <f>((1+H19/100)*(1+H23/100)*(1+H27/100)*(1+H30/100)/(1-H36/100))-1</f>
        <v>0.12353584734868783</v>
      </c>
    </row>
    <row r="47" spans="1:8">
      <c r="A47" s="81"/>
      <c r="B47" s="82"/>
      <c r="C47" s="83"/>
      <c r="D47" s="83"/>
      <c r="E47" s="100"/>
      <c r="F47" s="100"/>
      <c r="G47" s="100"/>
      <c r="H47" s="101"/>
    </row>
  </sheetData>
  <mergeCells count="46">
    <mergeCell ref="B7:C7"/>
    <mergeCell ref="A1:H1"/>
    <mergeCell ref="A3:H3"/>
    <mergeCell ref="A4:H4"/>
    <mergeCell ref="B5:C5"/>
    <mergeCell ref="B6:C6"/>
    <mergeCell ref="A21:G21"/>
    <mergeCell ref="B8:C8"/>
    <mergeCell ref="B9:C9"/>
    <mergeCell ref="B10:C10"/>
    <mergeCell ref="B11:C11"/>
    <mergeCell ref="B12:C12"/>
    <mergeCell ref="A14:H14"/>
    <mergeCell ref="A15:G15"/>
    <mergeCell ref="A16:G16"/>
    <mergeCell ref="A17:G17"/>
    <mergeCell ref="A19:G19"/>
    <mergeCell ref="A20:H20"/>
    <mergeCell ref="A33:G33"/>
    <mergeCell ref="A22:G22"/>
    <mergeCell ref="A23:G23"/>
    <mergeCell ref="A24:H24"/>
    <mergeCell ref="A25:G25"/>
    <mergeCell ref="A26:G26"/>
    <mergeCell ref="A27:G27"/>
    <mergeCell ref="A28:G28"/>
    <mergeCell ref="A29:G29"/>
    <mergeCell ref="A30:G30"/>
    <mergeCell ref="A31:H31"/>
    <mergeCell ref="A32:G32"/>
    <mergeCell ref="A34:G34"/>
    <mergeCell ref="A35:G35"/>
    <mergeCell ref="A36:G36"/>
    <mergeCell ref="A38:H38"/>
    <mergeCell ref="A39:A41"/>
    <mergeCell ref="B39:F39"/>
    <mergeCell ref="G39:G41"/>
    <mergeCell ref="H39:H41"/>
    <mergeCell ref="B40:B41"/>
    <mergeCell ref="C40:F41"/>
    <mergeCell ref="A43:H43"/>
    <mergeCell ref="A44:H44"/>
    <mergeCell ref="A45:C45"/>
    <mergeCell ref="A46:C46"/>
    <mergeCell ref="E46:G47"/>
    <mergeCell ref="H46:H4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K31"/>
  <sheetViews>
    <sheetView view="pageBreakPreview" topLeftCell="A10" zoomScale="90" zoomScaleNormal="100" zoomScaleSheetLayoutView="90" workbookViewId="0">
      <selection activeCell="G16" sqref="G16"/>
    </sheetView>
  </sheetViews>
  <sheetFormatPr defaultRowHeight="15"/>
  <cols>
    <col min="1" max="1" width="5.42578125" bestFit="1" customWidth="1"/>
    <col min="2" max="2" width="15.5703125" bestFit="1" customWidth="1"/>
    <col min="3" max="3" width="55.7109375" customWidth="1"/>
    <col min="4" max="4" width="5.7109375" customWidth="1"/>
    <col min="5" max="5" width="22.28515625" bestFit="1" customWidth="1"/>
    <col min="6" max="6" width="8.42578125" bestFit="1" customWidth="1"/>
    <col min="7" max="7" width="11.85546875" customWidth="1"/>
  </cols>
  <sheetData>
    <row r="1" spans="1:11" ht="18.75">
      <c r="A1" s="91" t="s">
        <v>0</v>
      </c>
      <c r="B1" s="91"/>
      <c r="C1" s="91"/>
      <c r="D1" s="91"/>
      <c r="E1" s="91"/>
      <c r="F1" s="91"/>
    </row>
    <row r="2" spans="1:11" ht="15.75" customHeight="1">
      <c r="A2" s="92" t="s">
        <v>76</v>
      </c>
      <c r="B2" s="92"/>
      <c r="C2" s="92"/>
      <c r="D2" s="87" t="s">
        <v>83</v>
      </c>
      <c r="E2" s="87"/>
      <c r="F2" s="87"/>
    </row>
    <row r="3" spans="1:11" ht="15.75" customHeight="1">
      <c r="A3" s="92" t="s">
        <v>88</v>
      </c>
      <c r="B3" s="92"/>
      <c r="C3" s="92"/>
      <c r="D3" s="87" t="s">
        <v>83</v>
      </c>
      <c r="E3" s="87"/>
      <c r="F3" s="87"/>
      <c r="G3" s="87"/>
    </row>
    <row r="4" spans="1:11" ht="15.75" customHeight="1">
      <c r="A4" s="95" t="s">
        <v>70</v>
      </c>
      <c r="B4" s="95"/>
      <c r="C4" s="95"/>
      <c r="D4" s="87"/>
      <c r="E4" s="87"/>
      <c r="F4" s="87"/>
    </row>
    <row r="5" spans="1:11" ht="18.75">
      <c r="A5" s="92"/>
      <c r="B5" s="92"/>
      <c r="C5" s="92"/>
      <c r="D5" s="143"/>
      <c r="E5" s="143"/>
      <c r="F5" s="84"/>
    </row>
    <row r="6" spans="1:11" ht="28.5">
      <c r="A6" s="26" t="s">
        <v>2</v>
      </c>
      <c r="B6" s="25" t="s">
        <v>66</v>
      </c>
      <c r="C6" s="26" t="s">
        <v>3</v>
      </c>
      <c r="D6" s="26" t="s">
        <v>4</v>
      </c>
      <c r="E6" s="26" t="s">
        <v>96</v>
      </c>
      <c r="F6" s="26" t="s">
        <v>8</v>
      </c>
    </row>
    <row r="7" spans="1:11">
      <c r="A7" s="26">
        <v>1</v>
      </c>
      <c r="B7" s="48"/>
      <c r="C7" s="27" t="s">
        <v>78</v>
      </c>
      <c r="D7" s="49"/>
      <c r="E7" s="49"/>
      <c r="F7" s="49"/>
    </row>
    <row r="8" spans="1:11" ht="45">
      <c r="A8" s="26"/>
      <c r="B8" s="23" t="s">
        <v>79</v>
      </c>
      <c r="C8" s="28" t="s">
        <v>80</v>
      </c>
      <c r="D8" s="23" t="s">
        <v>81</v>
      </c>
      <c r="E8" s="30">
        <v>1</v>
      </c>
      <c r="F8" s="30">
        <v>1</v>
      </c>
      <c r="J8" s="20"/>
      <c r="K8" s="20"/>
    </row>
    <row r="9" spans="1:11">
      <c r="A9" s="94"/>
      <c r="B9" s="96"/>
      <c r="C9" s="96"/>
      <c r="D9" s="96"/>
      <c r="E9" s="96"/>
      <c r="F9" s="96"/>
    </row>
    <row r="10" spans="1:11" ht="15" customHeight="1">
      <c r="A10" s="42">
        <v>2</v>
      </c>
      <c r="B10" s="48"/>
      <c r="C10" s="27" t="s">
        <v>72</v>
      </c>
      <c r="D10" s="49"/>
      <c r="E10" s="49"/>
      <c r="F10" s="49"/>
    </row>
    <row r="11" spans="1:11" ht="15" customHeight="1">
      <c r="A11" s="26" t="s">
        <v>92</v>
      </c>
      <c r="B11" s="44" t="s">
        <v>75</v>
      </c>
      <c r="C11" s="45" t="s">
        <v>74</v>
      </c>
      <c r="D11" s="44" t="s">
        <v>71</v>
      </c>
      <c r="E11" s="46" t="s">
        <v>97</v>
      </c>
      <c r="F11" s="46">
        <v>16</v>
      </c>
    </row>
    <row r="12" spans="1:11" ht="105">
      <c r="A12" s="26" t="s">
        <v>93</v>
      </c>
      <c r="B12" s="23" t="s">
        <v>63</v>
      </c>
      <c r="C12" s="28" t="s">
        <v>73</v>
      </c>
      <c r="D12" s="23" t="s">
        <v>60</v>
      </c>
      <c r="E12" s="46" t="s">
        <v>98</v>
      </c>
      <c r="F12" s="30">
        <v>150</v>
      </c>
      <c r="H12" s="20"/>
      <c r="I12" s="20"/>
      <c r="J12" s="20"/>
      <c r="K12" s="20"/>
    </row>
    <row r="13" spans="1:11" ht="60">
      <c r="A13" s="26" t="s">
        <v>94</v>
      </c>
      <c r="B13" s="23" t="s">
        <v>65</v>
      </c>
      <c r="C13" s="28" t="s">
        <v>64</v>
      </c>
      <c r="D13" s="23" t="s">
        <v>61</v>
      </c>
      <c r="E13" s="29" t="s">
        <v>99</v>
      </c>
      <c r="F13" s="30">
        <v>3</v>
      </c>
      <c r="J13" s="20"/>
      <c r="K13" s="20"/>
    </row>
    <row r="14" spans="1:11">
      <c r="A14" s="94"/>
      <c r="B14" s="94"/>
      <c r="C14" s="94"/>
      <c r="D14" s="94"/>
      <c r="E14" s="94"/>
      <c r="F14" s="94"/>
    </row>
    <row r="15" spans="1:11" ht="15" customHeight="1">
      <c r="A15" s="26">
        <v>3</v>
      </c>
      <c r="B15" s="48"/>
      <c r="C15" s="27" t="s">
        <v>84</v>
      </c>
      <c r="D15" s="49"/>
      <c r="E15" s="49"/>
      <c r="F15" s="49"/>
    </row>
    <row r="16" spans="1:11" ht="45">
      <c r="A16" s="26" t="s">
        <v>95</v>
      </c>
      <c r="B16" s="23" t="s">
        <v>85</v>
      </c>
      <c r="C16" s="28" t="s">
        <v>86</v>
      </c>
      <c r="D16" s="23" t="s">
        <v>87</v>
      </c>
      <c r="E16" s="29" t="s">
        <v>100</v>
      </c>
      <c r="F16" s="30">
        <f>150*0.5*0.6</f>
        <v>45</v>
      </c>
      <c r="J16" s="20"/>
      <c r="K16" s="20"/>
    </row>
    <row r="17" spans="1:9">
      <c r="A17" s="140"/>
      <c r="B17" s="141"/>
      <c r="C17" s="141"/>
      <c r="D17" s="141"/>
      <c r="E17" s="141"/>
      <c r="F17" s="142"/>
    </row>
    <row r="18" spans="1:9">
      <c r="G18" s="2"/>
    </row>
    <row r="19" spans="1:9">
      <c r="E19" s="24"/>
      <c r="G19" s="2"/>
    </row>
    <row r="22" spans="1:9">
      <c r="A22" s="34"/>
      <c r="B22" s="35"/>
      <c r="C22" s="36"/>
      <c r="D22" s="35"/>
      <c r="E22" s="37"/>
      <c r="F22" s="38"/>
      <c r="I22" s="2"/>
    </row>
    <row r="23" spans="1:9">
      <c r="C23" s="2"/>
    </row>
    <row r="26" spans="1:9">
      <c r="B26" s="3"/>
      <c r="C26" s="4"/>
      <c r="D26" s="1"/>
    </row>
    <row r="30" spans="1:9">
      <c r="C30" s="20"/>
      <c r="D30" s="20"/>
    </row>
    <row r="31" spans="1:9">
      <c r="C31" s="22"/>
      <c r="D31" s="22"/>
    </row>
  </sheetData>
  <mergeCells count="12">
    <mergeCell ref="A1:F1"/>
    <mergeCell ref="A2:C2"/>
    <mergeCell ref="D2:F2"/>
    <mergeCell ref="A3:C3"/>
    <mergeCell ref="A4:C4"/>
    <mergeCell ref="D4:F4"/>
    <mergeCell ref="A17:F17"/>
    <mergeCell ref="D3:G3"/>
    <mergeCell ref="A5:C5"/>
    <mergeCell ref="D5:E5"/>
    <mergeCell ref="A9:F9"/>
    <mergeCell ref="A14:F14"/>
  </mergeCells>
  <pageMargins left="1.1023622047244095" right="0.11811023622047245" top="0.98425196850393704" bottom="0.78740157480314965" header="0.31496062992125984" footer="0.31496062992125984"/>
  <pageSetup paperSize="9" scale="92" orientation="landscape" r:id="rId1"/>
  <rowBreaks count="1" manualBreakCount="1">
    <brk id="1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view="pageBreakPreview" zoomScale="80" zoomScaleNormal="100" zoomScaleSheetLayoutView="80" workbookViewId="0">
      <selection activeCell="K14" sqref="K14"/>
    </sheetView>
  </sheetViews>
  <sheetFormatPr defaultRowHeight="15"/>
  <cols>
    <col min="1" max="1" width="6.28515625" customWidth="1"/>
    <col min="2" max="2" width="55.42578125" customWidth="1"/>
    <col min="3" max="3" width="13.7109375" customWidth="1"/>
    <col min="4" max="4" width="13.28515625" customWidth="1"/>
    <col min="5" max="8" width="13.140625" bestFit="1" customWidth="1"/>
  </cols>
  <sheetData>
    <row r="1" spans="1:8" ht="18.75" customHeight="1">
      <c r="A1" s="91" t="s">
        <v>0</v>
      </c>
      <c r="B1" s="91"/>
      <c r="C1" s="91"/>
      <c r="D1" s="91"/>
      <c r="E1" s="91"/>
      <c r="F1" s="91"/>
      <c r="G1" s="91"/>
      <c r="H1" s="80"/>
    </row>
    <row r="2" spans="1:8" ht="18.75" customHeight="1">
      <c r="A2" s="92" t="s">
        <v>77</v>
      </c>
      <c r="B2" s="92"/>
      <c r="C2" s="92"/>
      <c r="D2" s="87" t="str">
        <f>ORÇAMENTO!D2</f>
        <v>DATA:SETEMBRO/2018</v>
      </c>
      <c r="E2" s="87"/>
      <c r="F2" s="87"/>
      <c r="G2" s="87"/>
      <c r="H2" s="80"/>
    </row>
    <row r="3" spans="1:8" ht="18.75" customHeight="1">
      <c r="A3" s="92" t="s">
        <v>62</v>
      </c>
      <c r="B3" s="92"/>
      <c r="C3" s="92"/>
      <c r="D3" s="87" t="str">
        <f>ORÇAMENTO!D3</f>
        <v>I0 EMOP= MAR/2018</v>
      </c>
      <c r="E3" s="87"/>
      <c r="F3" s="87"/>
      <c r="G3" s="87"/>
      <c r="H3" s="80"/>
    </row>
    <row r="4" spans="1:8" ht="18.75" customHeight="1">
      <c r="A4" s="95" t="s">
        <v>70</v>
      </c>
      <c r="B4" s="95"/>
      <c r="C4" s="95"/>
      <c r="D4" s="87" t="str">
        <f>ORÇAMENTO!D4</f>
        <v>I0 SINAPI= NOV/2017</v>
      </c>
      <c r="E4" s="87"/>
      <c r="F4" s="87"/>
      <c r="G4" s="87"/>
      <c r="H4" s="80"/>
    </row>
    <row r="5" spans="1:8" ht="18.75">
      <c r="A5" s="92" t="s">
        <v>102</v>
      </c>
      <c r="B5" s="92"/>
      <c r="C5" s="92"/>
      <c r="D5" s="93" t="s">
        <v>1</v>
      </c>
      <c r="E5" s="93"/>
      <c r="F5" s="93"/>
      <c r="G5" s="93"/>
      <c r="H5" s="80"/>
    </row>
    <row r="6" spans="1:8" ht="18.75">
      <c r="A6" s="86"/>
      <c r="B6" s="86"/>
      <c r="C6" s="86"/>
      <c r="D6" s="84"/>
      <c r="E6" s="84"/>
      <c r="F6" s="84"/>
      <c r="G6" s="84"/>
      <c r="H6" s="80"/>
    </row>
    <row r="7" spans="1:8" ht="31.5" customHeight="1">
      <c r="A7" s="5" t="s">
        <v>2</v>
      </c>
      <c r="B7" s="6" t="s">
        <v>3</v>
      </c>
      <c r="C7" s="7" t="s">
        <v>56</v>
      </c>
      <c r="D7" s="5" t="s">
        <v>57</v>
      </c>
      <c r="E7" s="8" t="s">
        <v>68</v>
      </c>
      <c r="F7" s="8" t="s">
        <v>69</v>
      </c>
      <c r="G7" s="8" t="s">
        <v>90</v>
      </c>
      <c r="H7" s="8" t="s">
        <v>91</v>
      </c>
    </row>
    <row r="8" spans="1:8" ht="31.5" customHeight="1">
      <c r="A8" s="5" t="str">
        <f>ORÇAMENTO!A8</f>
        <v>1.1</v>
      </c>
      <c r="B8" s="40" t="str">
        <f>ORÇAMENTO!C8</f>
        <v>PLACA DE IDENTIFICACAO DE OBRA PUBLICA,INCLUSIVE PINTURA E SUPORTES DE MADEIRA.FORNECIMENTO E COLOCACAO</v>
      </c>
      <c r="C8" s="41">
        <f>ORÇAMENTO!G8</f>
        <v>0</v>
      </c>
      <c r="D8" s="9" t="e">
        <f>C8/C14</f>
        <v>#DIV/0!</v>
      </c>
      <c r="E8" s="10">
        <f>C8</f>
        <v>0</v>
      </c>
      <c r="F8" s="8" t="s">
        <v>103</v>
      </c>
      <c r="G8" s="8" t="s">
        <v>103</v>
      </c>
      <c r="H8" s="8" t="s">
        <v>103</v>
      </c>
    </row>
    <row r="9" spans="1:8" ht="15.75">
      <c r="A9" s="11" t="str">
        <f>ORÇAMENTO!A11</f>
        <v>2.1</v>
      </c>
      <c r="B9" s="40" t="str">
        <f>ORÇAMENTO!C11</f>
        <v>Mão-de-obra de calceteiro, inclusive encargos sociais</v>
      </c>
      <c r="C9" s="41">
        <f>ORÇAMENTO!G11</f>
        <v>0</v>
      </c>
      <c r="D9" s="9" t="e">
        <f>C9/C14</f>
        <v>#DIV/0!</v>
      </c>
      <c r="E9" s="10">
        <f>C9</f>
        <v>0</v>
      </c>
      <c r="F9" s="85" t="s">
        <v>103</v>
      </c>
      <c r="G9" s="8" t="s">
        <v>103</v>
      </c>
      <c r="H9" s="8" t="s">
        <v>103</v>
      </c>
    </row>
    <row r="10" spans="1:8" ht="110.25">
      <c r="A10" s="11" t="str">
        <f>ORÇAMENTO!A12</f>
        <v>2.2</v>
      </c>
      <c r="B10" s="40" t="str">
        <f>ORÇAMENTO!C12</f>
        <v>Assentamento de tubos de concreto armado, exclusive fornecimento destes, para coletor de  águas pluviais, com diâmetro de 300mm, aterro e soca até a altura da geratriz superior do tubo, considerando o material da própria escavação, inclusive fornecimento do material para rejuntamento com argamassa de cimento e areia, no traço 1:4 e acerto de fundo de vala</v>
      </c>
      <c r="C10" s="41">
        <f>ORÇAMENTO!G12</f>
        <v>0</v>
      </c>
      <c r="D10" s="9" t="e">
        <f>C10/C14</f>
        <v>#DIV/0!</v>
      </c>
      <c r="E10" s="10">
        <f>$C10/4</f>
        <v>0</v>
      </c>
      <c r="F10" s="10">
        <f t="shared" ref="F10:H10" si="0">$C10/4</f>
        <v>0</v>
      </c>
      <c r="G10" s="10">
        <f t="shared" si="0"/>
        <v>0</v>
      </c>
      <c r="H10" s="10">
        <f t="shared" si="0"/>
        <v>0</v>
      </c>
    </row>
    <row r="11" spans="1:8" ht="63">
      <c r="A11" s="11" t="str">
        <f>ORÇAMENTO!A13</f>
        <v>2.3</v>
      </c>
      <c r="B11" s="40" t="str">
        <f>ORÇAMENTO!C13</f>
        <v>BOCA DE LOBO EM ALVENARIA TIJOLO MACICO, REVESTIDA C/ ARGAMASSA DE CIMENTO E AREIA 1:3, SOBRE LASTRO DE CONCRETO 10CM E TAMPA DE CONCRETO ARMADO</v>
      </c>
      <c r="C11" s="41">
        <f>ORÇAMENTO!G13</f>
        <v>0</v>
      </c>
      <c r="D11" s="9" t="e">
        <f>C11/C14</f>
        <v>#DIV/0!</v>
      </c>
      <c r="E11" s="10">
        <f>C11/2</f>
        <v>0</v>
      </c>
      <c r="F11" s="10">
        <f>C11/2</f>
        <v>0</v>
      </c>
      <c r="G11" s="8" t="s">
        <v>103</v>
      </c>
      <c r="H11" s="8" t="s">
        <v>103</v>
      </c>
    </row>
    <row r="12" spans="1:8" ht="47.25">
      <c r="A12" s="11" t="str">
        <f>ORÇAMENTO!A16</f>
        <v>3.1</v>
      </c>
      <c r="B12" s="40" t="str">
        <f>ORÇAMENTO!C16</f>
        <v>COMPACTACAO DE ATERRO,EM CAMADAS DE 30CM,UTILIZANDO COMPACTADOR PNEUMATICO(SAPO),INCLUSIVE COMPRESSOR</v>
      </c>
      <c r="C12" s="41">
        <f>ORÇAMENTO!G16</f>
        <v>0</v>
      </c>
      <c r="D12" s="9" t="e">
        <f>C12/C14</f>
        <v>#DIV/0!</v>
      </c>
      <c r="E12" s="10" t="s">
        <v>103</v>
      </c>
      <c r="F12" s="10">
        <f>$C12/3</f>
        <v>0</v>
      </c>
      <c r="G12" s="10">
        <f t="shared" ref="G12:H12" si="1">$C12/3</f>
        <v>0</v>
      </c>
      <c r="H12" s="10">
        <f t="shared" si="1"/>
        <v>0</v>
      </c>
    </row>
    <row r="13" spans="1:8" ht="15.75">
      <c r="A13" s="11"/>
      <c r="B13" s="12" t="s">
        <v>101</v>
      </c>
      <c r="C13" s="13">
        <f>ORÇAMENTO!G19</f>
        <v>0</v>
      </c>
      <c r="D13" s="9" t="e">
        <f>C13/C14</f>
        <v>#DIV/0!</v>
      </c>
      <c r="E13" s="10">
        <f>$C13/4</f>
        <v>0</v>
      </c>
      <c r="F13" s="10">
        <f t="shared" ref="F13:H13" si="2">$C13/4</f>
        <v>0</v>
      </c>
      <c r="G13" s="10">
        <f t="shared" si="2"/>
        <v>0</v>
      </c>
      <c r="H13" s="10">
        <f t="shared" si="2"/>
        <v>0</v>
      </c>
    </row>
    <row r="14" spans="1:8" ht="15.75">
      <c r="A14" s="11"/>
      <c r="B14" s="12" t="s">
        <v>58</v>
      </c>
      <c r="C14" s="14">
        <f>SUM(C8:C13)</f>
        <v>0</v>
      </c>
      <c r="D14" s="15" t="e">
        <f>SUM(D8:D13)</f>
        <v>#DIV/0!</v>
      </c>
      <c r="E14" s="16">
        <f>SUM(E8:E13)</f>
        <v>0</v>
      </c>
      <c r="F14" s="16">
        <f t="shared" ref="F14:H14" si="3">SUM(F8:F13)</f>
        <v>0</v>
      </c>
      <c r="G14" s="16">
        <f t="shared" si="3"/>
        <v>0</v>
      </c>
      <c r="H14" s="16">
        <f t="shared" si="3"/>
        <v>0</v>
      </c>
    </row>
    <row r="15" spans="1:8" ht="15.75">
      <c r="A15" s="17"/>
      <c r="B15" s="12" t="s">
        <v>59</v>
      </c>
      <c r="C15" s="18"/>
      <c r="D15" s="33"/>
      <c r="E15" s="19">
        <f>E14</f>
        <v>0</v>
      </c>
      <c r="F15" s="19">
        <f>E15+F14</f>
        <v>0</v>
      </c>
      <c r="G15" s="19">
        <f t="shared" ref="G15:H15" si="4">F15+G14</f>
        <v>0</v>
      </c>
      <c r="H15" s="19">
        <f t="shared" si="4"/>
        <v>0</v>
      </c>
    </row>
  </sheetData>
  <mergeCells count="10">
    <mergeCell ref="A1:G1"/>
    <mergeCell ref="A2:C2"/>
    <mergeCell ref="D2:G2"/>
    <mergeCell ref="A3:C3"/>
    <mergeCell ref="D3:G3"/>
    <mergeCell ref="A4:C4"/>
    <mergeCell ref="D4:G4"/>
    <mergeCell ref="A5:C5"/>
    <mergeCell ref="D5:E5"/>
    <mergeCell ref="F5:G5"/>
  </mergeCells>
  <pageMargins left="0.98425196850393704" right="0.39370078740157483" top="0.78740157480314965" bottom="0.78740157480314965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ORÇAMENTO</vt:lpstr>
      <vt:lpstr>BDI</vt:lpstr>
      <vt:lpstr>MEMÓRIA</vt:lpstr>
      <vt:lpstr>CRONOGRAMA</vt:lpstr>
      <vt:lpstr>CRONOGRAMA!Area_de_impressao</vt:lpstr>
      <vt:lpstr>MEMÓRIA!Area_de_impressao</vt:lpstr>
      <vt:lpstr>ORÇAMENTO!Area_de_impressao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engenheiro</dc:creator>
  <cp:lastModifiedBy>Setor de Compras</cp:lastModifiedBy>
  <cp:lastPrinted>2018-04-16T16:46:18Z</cp:lastPrinted>
  <dcterms:created xsi:type="dcterms:W3CDTF">2018-01-15T16:03:39Z</dcterms:created>
  <dcterms:modified xsi:type="dcterms:W3CDTF">2018-09-25T17:51:01Z</dcterms:modified>
</cp:coreProperties>
</file>